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00" windowHeight="7080" activeTab="0"/>
  </bookViews>
  <sheets>
    <sheet name="2023" sheetId="1" r:id="rId1"/>
  </sheets>
  <definedNames>
    <definedName name="_xlnm.Print_Area" localSheetId="0">'2023'!$A:$P</definedName>
  </definedNames>
  <calcPr fullCalcOnLoad="1"/>
</workbook>
</file>

<file path=xl/sharedStrings.xml><?xml version="1.0" encoding="utf-8"?>
<sst xmlns="http://schemas.openxmlformats.org/spreadsheetml/2006/main" count="235" uniqueCount="72">
  <si>
    <t>NAME</t>
  </si>
  <si>
    <t xml:space="preserve"> </t>
  </si>
  <si>
    <t>ADDRESS</t>
  </si>
  <si>
    <t>ACCT #</t>
  </si>
  <si>
    <t>PENALTY %</t>
  </si>
  <si>
    <t>FURNITURE</t>
  </si>
  <si>
    <t>EQUIPMENT</t>
  </si>
  <si>
    <t>COMPUTER</t>
  </si>
  <si>
    <t>VIDEO RENTALS</t>
  </si>
  <si>
    <t>COST</t>
  </si>
  <si>
    <t>MKT VALUE</t>
  </si>
  <si>
    <t>ASSESSED</t>
  </si>
  <si>
    <t>10 YEAR</t>
  </si>
  <si>
    <t xml:space="preserve">5 YEAR </t>
  </si>
  <si>
    <t>8 YEAR</t>
  </si>
  <si>
    <t>15 YEAR</t>
  </si>
  <si>
    <t xml:space="preserve"> 3 YEAR LIFE</t>
  </si>
  <si>
    <t>F &amp; F</t>
  </si>
  <si>
    <t>M &amp; E</t>
  </si>
  <si>
    <t>YEAR</t>
  </si>
  <si>
    <t>MULTIPLIER</t>
  </si>
  <si>
    <t>PERCENT</t>
  </si>
  <si>
    <t xml:space="preserve">    FURNITURE &amp; FIXTURES</t>
  </si>
  <si>
    <t xml:space="preserve">                           ADDITIONAL INFORMATION:</t>
  </si>
  <si>
    <t>ACQ.</t>
  </si>
  <si>
    <t>MARKET</t>
  </si>
  <si>
    <t>VALUE</t>
  </si>
  <si>
    <t xml:space="preserve">NOTE: THE PERCENTAGES USED HERE ARE THE ACTUAL PERCENT GOOD </t>
  </si>
  <si>
    <t xml:space="preserve">NOT THE AMOUNT OF DEPRECIATION THAT SHOULD BE TAKEN </t>
  </si>
  <si>
    <t>THESE PERCENTAGES ARE A RECIPROCAL OF THAT DEPRECIATION TO BE TAKEN</t>
  </si>
  <si>
    <t>TOTALS:</t>
  </si>
  <si>
    <t>1993 MULTIPLIERS</t>
  </si>
  <si>
    <t xml:space="preserve">  MACHINERY &amp; EQUIPMENT</t>
  </si>
  <si>
    <t xml:space="preserve">     TOTALS:</t>
  </si>
  <si>
    <t xml:space="preserve">     COMPUTERS</t>
  </si>
  <si>
    <t>5 YEAR</t>
  </si>
  <si>
    <t xml:space="preserve">    VIDEO RENTALS</t>
  </si>
  <si>
    <t>3 YEAR</t>
  </si>
  <si>
    <t>LEASEHOLD IMPROVEMENTS</t>
  </si>
  <si>
    <t>TOTALS</t>
  </si>
  <si>
    <t>BEGIN</t>
  </si>
  <si>
    <t>END</t>
  </si>
  <si>
    <t>DEPREC.</t>
  </si>
  <si>
    <t>AVERAGE</t>
  </si>
  <si>
    <t>COMPUTERS</t>
  </si>
  <si>
    <t>12 MN AVG</t>
  </si>
  <si>
    <t>VIDEO RENT</t>
  </si>
  <si>
    <t>CONSIGN</t>
  </si>
  <si>
    <t xml:space="preserve"> ASSESSED</t>
  </si>
  <si>
    <t>INVENTORY</t>
  </si>
  <si>
    <t>LEASEHOLD</t>
  </si>
  <si>
    <t>PENALTY</t>
  </si>
  <si>
    <t xml:space="preserve">   APPROX TAX BILL:</t>
  </si>
  <si>
    <t>1994 MULTIPLIERS</t>
  </si>
  <si>
    <t>1991</t>
  </si>
  <si>
    <t>1992</t>
  </si>
  <si>
    <t>1993</t>
  </si>
  <si>
    <t>1995 MULTIPLIERS</t>
  </si>
  <si>
    <t>1996 MULTIPLIERS</t>
  </si>
  <si>
    <t>1997 MULTIPLIERS</t>
  </si>
  <si>
    <t>TAX DISTRICT</t>
  </si>
  <si>
    <t xml:space="preserve">                      TOTAL ASSESSED@1375%</t>
  </si>
  <si>
    <t>25 YEAR</t>
  </si>
  <si>
    <t>P</t>
  </si>
  <si>
    <t xml:space="preserve">Oklahoma County </t>
  </si>
  <si>
    <t>Depreciation Schedule By Year Acquired</t>
  </si>
  <si>
    <t>Required entry</t>
  </si>
  <si>
    <t>Required entry - 10% if filed after March 15th,    20% if filed after April 15th</t>
  </si>
  <si>
    <t>OFFICE USE ONLY</t>
  </si>
  <si>
    <t>Larry Stein - County Assessor</t>
  </si>
  <si>
    <t>2023 Multipliers @13.75%</t>
  </si>
  <si>
    <t>2022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</si>
</sst>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000"/>
    <numFmt numFmtId="167" formatCode="#,##0.0000"/>
    <numFmt numFmtId="168" formatCode="&quot;$&quot;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n"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/>
      <protection locked="0"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3" fontId="6" fillId="0" borderId="13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4" fontId="6" fillId="0" borderId="1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Alignment="1">
      <alignment/>
    </xf>
    <xf numFmtId="164" fontId="6" fillId="33" borderId="11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Alignment="1">
      <alignment/>
    </xf>
    <xf numFmtId="0" fontId="8" fillId="34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1" fillId="0" borderId="0" xfId="0" applyNumberFormat="1" applyFont="1" applyAlignment="1">
      <alignment/>
    </xf>
    <xf numFmtId="0" fontId="9" fillId="35" borderId="14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166" fontId="0" fillId="37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6" fontId="0" fillId="36" borderId="0" xfId="0" applyNumberFormat="1" applyFill="1" applyAlignment="1" applyProtection="1">
      <alignment/>
      <protection/>
    </xf>
    <xf numFmtId="2" fontId="0" fillId="36" borderId="0" xfId="0" applyNumberFormat="1" applyFill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 quotePrefix="1">
      <alignment/>
    </xf>
    <xf numFmtId="0" fontId="4" fillId="0" borderId="17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164" fontId="6" fillId="0" borderId="18" xfId="0" applyNumberFormat="1" applyFont="1" applyBorder="1" applyAlignment="1" applyProtection="1">
      <alignment/>
      <protection locked="0"/>
    </xf>
    <xf numFmtId="3" fontId="6" fillId="0" borderId="18" xfId="0" applyNumberFormat="1" applyFont="1" applyBorder="1" applyAlignment="1">
      <alignment/>
    </xf>
    <xf numFmtId="0" fontId="4" fillId="0" borderId="17" xfId="0" applyFont="1" applyBorder="1" applyAlignment="1" applyProtection="1">
      <alignment/>
      <protection locked="0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3" fillId="0" borderId="0" xfId="0" applyFont="1" applyAlignment="1">
      <alignment/>
    </xf>
    <xf numFmtId="0" fontId="0" fillId="0" borderId="21" xfId="0" applyBorder="1" applyAlignment="1" applyProtection="1">
      <alignment/>
      <protection/>
    </xf>
    <xf numFmtId="2" fontId="0" fillId="37" borderId="21" xfId="0" applyNumberFormat="1" applyFill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37" borderId="11" xfId="0" applyNumberForma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/>
      <protection/>
    </xf>
    <xf numFmtId="4" fontId="0" fillId="37" borderId="0" xfId="0" applyNumberFormat="1" applyFill="1" applyBorder="1" applyAlignment="1" applyProtection="1">
      <alignment/>
      <protection/>
    </xf>
    <xf numFmtId="4" fontId="0" fillId="37" borderId="19" xfId="0" applyNumberForma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166" fontId="0" fillId="37" borderId="0" xfId="0" applyNumberFormat="1" applyFill="1" applyBorder="1" applyAlignment="1" applyProtection="1">
      <alignment/>
      <protection/>
    </xf>
    <xf numFmtId="2" fontId="0" fillId="37" borderId="19" xfId="0" applyNumberFormat="1" applyFill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167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3" fontId="6" fillId="33" borderId="19" xfId="0" applyNumberFormat="1" applyFont="1" applyFill="1" applyBorder="1" applyAlignment="1">
      <alignment/>
    </xf>
    <xf numFmtId="164" fontId="6" fillId="0" borderId="25" xfId="0" applyNumberFormat="1" applyFont="1" applyBorder="1" applyAlignment="1">
      <alignment/>
    </xf>
    <xf numFmtId="168" fontId="6" fillId="0" borderId="11" xfId="0" applyNumberFormat="1" applyFont="1" applyBorder="1" applyAlignment="1" applyProtection="1">
      <alignment/>
      <protection locked="0"/>
    </xf>
    <xf numFmtId="168" fontId="6" fillId="33" borderId="11" xfId="0" applyNumberFormat="1" applyFont="1" applyFill="1" applyBorder="1" applyAlignment="1" applyProtection="1">
      <alignment/>
      <protection locked="0"/>
    </xf>
    <xf numFmtId="168" fontId="6" fillId="0" borderId="2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19" xfId="0" applyNumberFormat="1" applyFont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6" fillId="38" borderId="0" xfId="0" applyNumberFormat="1" applyFont="1" applyFill="1" applyBorder="1" applyAlignment="1" applyProtection="1">
      <alignment/>
      <protection/>
    </xf>
    <xf numFmtId="3" fontId="6" fillId="38" borderId="19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39" borderId="25" xfId="0" applyFont="1" applyFill="1" applyBorder="1" applyAlignment="1">
      <alignment horizontal="left"/>
    </xf>
    <xf numFmtId="0" fontId="8" fillId="39" borderId="17" xfId="0" applyFont="1" applyFill="1" applyBorder="1" applyAlignment="1">
      <alignment horizontal="left"/>
    </xf>
    <xf numFmtId="0" fontId="8" fillId="39" borderId="20" xfId="0" applyFont="1" applyFill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8" fillId="40" borderId="13" xfId="0" applyFont="1" applyFill="1" applyBorder="1" applyAlignment="1">
      <alignment horizontal="center"/>
    </xf>
    <xf numFmtId="0" fontId="8" fillId="40" borderId="12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40" borderId="27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14" fillId="38" borderId="25" xfId="0" applyFont="1" applyFill="1" applyBorder="1" applyAlignment="1" applyProtection="1">
      <alignment horizontal="center"/>
      <protection/>
    </xf>
    <xf numFmtId="0" fontId="14" fillId="38" borderId="17" xfId="0" applyFont="1" applyFill="1" applyBorder="1" applyAlignment="1" applyProtection="1">
      <alignment horizontal="center"/>
      <protection/>
    </xf>
    <xf numFmtId="0" fontId="14" fillId="38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O163"/>
  <sheetViews>
    <sheetView showGridLines="0" tabSelected="1" zoomScale="67" zoomScaleNormal="67" zoomScalePageLayoutView="0" workbookViewId="0" topLeftCell="A1">
      <selection activeCell="A5" sqref="A5:B5"/>
    </sheetView>
  </sheetViews>
  <sheetFormatPr defaultColWidth="0" defaultRowHeight="12.75" zeroHeight="1"/>
  <cols>
    <col min="1" max="1" width="12.7109375" style="0" customWidth="1"/>
    <col min="2" max="11" width="15.7109375" style="0" customWidth="1"/>
    <col min="12" max="16" width="15.7109375" style="30" customWidth="1"/>
    <col min="17" max="27" width="10.28125" style="30" hidden="1" customWidth="1"/>
    <col min="28" max="28" width="13.140625" style="30" hidden="1" customWidth="1"/>
    <col min="29" max="29" width="12.57421875" style="30" hidden="1" customWidth="1"/>
    <col min="30" max="31" width="10.28125" style="30" hidden="1" customWidth="1"/>
    <col min="32" max="32" width="12.7109375" style="30" hidden="1" customWidth="1"/>
    <col min="33" max="33" width="13.00390625" style="30" hidden="1" customWidth="1"/>
    <col min="34" max="34" width="10.7109375" style="30" hidden="1" customWidth="1"/>
    <col min="35" max="35" width="11.7109375" style="30" hidden="1" customWidth="1"/>
    <col min="36" max="38" width="10.28125" style="30" hidden="1" customWidth="1"/>
    <col min="39" max="39" width="11.7109375" style="30" hidden="1" customWidth="1"/>
    <col min="40" max="255" width="9.140625" style="30" hidden="1" customWidth="1"/>
    <col min="256" max="16384" width="10.00390625" style="30" hidden="1" customWidth="1"/>
  </cols>
  <sheetData>
    <row r="1" spans="1:10" ht="18" thickTop="1">
      <c r="A1" s="3" t="s">
        <v>0</v>
      </c>
      <c r="B1" s="118"/>
      <c r="C1" s="118"/>
      <c r="D1" s="118"/>
      <c r="E1" s="49"/>
      <c r="F1" s="119" t="s">
        <v>69</v>
      </c>
      <c r="G1" s="120"/>
      <c r="H1" s="120"/>
      <c r="I1" s="120"/>
      <c r="J1" s="121"/>
    </row>
    <row r="2" spans="1:10" ht="17.25">
      <c r="A2" s="3" t="s">
        <v>2</v>
      </c>
      <c r="B2" s="117"/>
      <c r="C2" s="117"/>
      <c r="D2" s="117"/>
      <c r="E2" s="49"/>
      <c r="F2" s="122" t="s">
        <v>64</v>
      </c>
      <c r="G2" s="123"/>
      <c r="H2" s="123"/>
      <c r="I2" s="123"/>
      <c r="J2" s="124"/>
    </row>
    <row r="3" spans="1:10" ht="17.25">
      <c r="A3" s="3" t="s">
        <v>3</v>
      </c>
      <c r="B3" s="117" t="s">
        <v>63</v>
      </c>
      <c r="C3" s="117"/>
      <c r="D3" s="117"/>
      <c r="E3" s="49"/>
      <c r="F3" s="122" t="s">
        <v>65</v>
      </c>
      <c r="G3" s="123"/>
      <c r="H3" s="123"/>
      <c r="I3" s="123"/>
      <c r="J3" s="124"/>
    </row>
    <row r="4" spans="1:10" ht="18" thickBot="1">
      <c r="A4" s="111" t="s">
        <v>60</v>
      </c>
      <c r="B4" s="111"/>
      <c r="C4" s="56"/>
      <c r="E4" s="49"/>
      <c r="F4" s="126" t="s">
        <v>70</v>
      </c>
      <c r="G4" s="127"/>
      <c r="H4" s="127"/>
      <c r="I4" s="127"/>
      <c r="J4" s="128"/>
    </row>
    <row r="5" spans="1:8" ht="15.75" thickTop="1">
      <c r="A5" s="111" t="s">
        <v>71</v>
      </c>
      <c r="B5" s="111"/>
      <c r="C5" s="52">
        <v>0</v>
      </c>
      <c r="D5" s="60" t="s">
        <v>66</v>
      </c>
      <c r="E5" s="50"/>
      <c r="F5" s="13"/>
      <c r="G5" s="13"/>
      <c r="H5" s="13"/>
    </row>
    <row r="6" spans="1:4" ht="15">
      <c r="A6" s="111" t="s">
        <v>4</v>
      </c>
      <c r="B6" s="111"/>
      <c r="C6" s="53">
        <v>0</v>
      </c>
      <c r="D6" s="51" t="s">
        <v>67</v>
      </c>
    </row>
    <row r="7" ht="12"/>
    <row r="8" spans="27:38" ht="12">
      <c r="AA8" s="40"/>
      <c r="AB8" s="65"/>
      <c r="AC8" s="66"/>
      <c r="AG8" s="61"/>
      <c r="AH8" s="40"/>
      <c r="AI8" s="65"/>
      <c r="AJ8" s="65"/>
      <c r="AK8" s="65"/>
      <c r="AL8" s="66"/>
    </row>
    <row r="9" spans="1:38" ht="17.25">
      <c r="A9" s="114" t="s">
        <v>22</v>
      </c>
      <c r="B9" s="115"/>
      <c r="C9" s="115"/>
      <c r="D9" s="116"/>
      <c r="G9" s="21" t="s">
        <v>23</v>
      </c>
      <c r="H9" s="22"/>
      <c r="I9" s="22"/>
      <c r="J9" s="22"/>
      <c r="K9" s="22"/>
      <c r="AA9" s="40" t="s">
        <v>19</v>
      </c>
      <c r="AB9" s="65" t="s">
        <v>20</v>
      </c>
      <c r="AC9" s="66" t="s">
        <v>21</v>
      </c>
      <c r="AE9" s="30" t="s">
        <v>19</v>
      </c>
      <c r="AF9" s="30" t="s">
        <v>20</v>
      </c>
      <c r="AG9" s="61" t="s">
        <v>21</v>
      </c>
      <c r="AH9" s="40" t="s">
        <v>21</v>
      </c>
      <c r="AI9" s="65" t="s">
        <v>21</v>
      </c>
      <c r="AJ9" s="65" t="s">
        <v>21</v>
      </c>
      <c r="AK9" s="65" t="s">
        <v>21</v>
      </c>
      <c r="AL9" s="66" t="s">
        <v>21</v>
      </c>
    </row>
    <row r="10" spans="1:38" ht="15">
      <c r="A10" s="14" t="s">
        <v>19</v>
      </c>
      <c r="B10" s="14" t="s">
        <v>9</v>
      </c>
      <c r="C10" s="14" t="s">
        <v>12</v>
      </c>
      <c r="D10" s="14" t="s">
        <v>11</v>
      </c>
      <c r="G10" s="59"/>
      <c r="H10" s="59"/>
      <c r="I10" s="59"/>
      <c r="J10" s="59"/>
      <c r="K10" s="59"/>
      <c r="AA10" s="40"/>
      <c r="AB10" s="65"/>
      <c r="AC10" s="66"/>
      <c r="AG10" s="61"/>
      <c r="AH10" s="40"/>
      <c r="AI10" s="65"/>
      <c r="AJ10" s="65"/>
      <c r="AK10" s="65"/>
      <c r="AL10" s="66"/>
    </row>
    <row r="11" spans="1:38" ht="15">
      <c r="A11" s="14" t="s">
        <v>24</v>
      </c>
      <c r="B11" s="14" t="s">
        <v>12</v>
      </c>
      <c r="C11" s="14" t="s">
        <v>25</v>
      </c>
      <c r="D11" s="14" t="s">
        <v>26</v>
      </c>
      <c r="G11" s="125"/>
      <c r="H11" s="125"/>
      <c r="I11" s="125"/>
      <c r="J11" s="125"/>
      <c r="K11" s="125"/>
      <c r="AA11" s="79">
        <v>2013</v>
      </c>
      <c r="AB11" s="80">
        <v>1.4719</v>
      </c>
      <c r="AC11" s="81">
        <v>0.21</v>
      </c>
      <c r="AD11" s="34"/>
      <c r="AE11" s="34">
        <v>2013</v>
      </c>
      <c r="AF11" s="80">
        <v>1.4719</v>
      </c>
      <c r="AG11" s="62">
        <v>0.15</v>
      </c>
      <c r="AH11" s="67">
        <v>0.21</v>
      </c>
      <c r="AI11" s="68">
        <v>0.2</v>
      </c>
      <c r="AJ11" s="68">
        <v>0.2</v>
      </c>
      <c r="AK11" s="69">
        <v>0.43</v>
      </c>
      <c r="AL11" s="70">
        <v>0.71</v>
      </c>
    </row>
    <row r="12" spans="1:38" ht="15">
      <c r="A12" s="3">
        <v>2013</v>
      </c>
      <c r="B12" s="7">
        <v>0</v>
      </c>
      <c r="C12" s="18">
        <f>ROUND(B12*AB11*AC11,0)</f>
        <v>0</v>
      </c>
      <c r="D12" s="18">
        <f>ROUND(B12*AB11*AC11*0.1375,0)</f>
        <v>0</v>
      </c>
      <c r="G12" s="112"/>
      <c r="H12" s="112"/>
      <c r="I12" s="112"/>
      <c r="J12" s="112"/>
      <c r="K12" s="112"/>
      <c r="AA12" s="40">
        <f aca="true" t="shared" si="0" ref="AA12:AA20">AA11+1</f>
        <v>2014</v>
      </c>
      <c r="AB12" s="82">
        <v>1.4531</v>
      </c>
      <c r="AC12" s="83">
        <v>0.24</v>
      </c>
      <c r="AE12" s="30">
        <f aca="true" t="shared" si="1" ref="AE12:AE20">AE11+1</f>
        <v>2014</v>
      </c>
      <c r="AF12" s="82">
        <v>1.4531</v>
      </c>
      <c r="AG12" s="63">
        <v>0.15</v>
      </c>
      <c r="AH12" s="71">
        <v>0.24</v>
      </c>
      <c r="AI12" s="72">
        <v>0.2</v>
      </c>
      <c r="AJ12" s="72">
        <v>0.2</v>
      </c>
      <c r="AK12" s="73">
        <v>0.49</v>
      </c>
      <c r="AL12" s="74">
        <v>0.75</v>
      </c>
    </row>
    <row r="13" spans="1:38" ht="15">
      <c r="A13" s="3">
        <f aca="true" t="shared" si="2" ref="A13:A21">A12+1</f>
        <v>2014</v>
      </c>
      <c r="B13" s="19">
        <v>0</v>
      </c>
      <c r="C13" s="20">
        <f aca="true" t="shared" si="3" ref="C13:C21">ROUND(B13*AB12*AC12,0)</f>
        <v>0</v>
      </c>
      <c r="D13" s="20">
        <f aca="true" t="shared" si="4" ref="D13:D21">ROUND(B13*AB12*AC12*0.1375,0)</f>
        <v>0</v>
      </c>
      <c r="G13" s="113"/>
      <c r="H13" s="113"/>
      <c r="I13" s="113"/>
      <c r="J13" s="113"/>
      <c r="K13" s="113"/>
      <c r="AA13" s="79">
        <f t="shared" si="0"/>
        <v>2015</v>
      </c>
      <c r="AB13" s="80">
        <v>1.4395</v>
      </c>
      <c r="AC13" s="81">
        <v>0.3</v>
      </c>
      <c r="AD13" s="34"/>
      <c r="AE13" s="34">
        <f t="shared" si="1"/>
        <v>2015</v>
      </c>
      <c r="AF13" s="80">
        <v>1.4395</v>
      </c>
      <c r="AG13" s="62">
        <v>0.15</v>
      </c>
      <c r="AH13" s="67">
        <v>0.3</v>
      </c>
      <c r="AI13" s="68">
        <v>0.2</v>
      </c>
      <c r="AJ13" s="68">
        <v>0.22</v>
      </c>
      <c r="AK13" s="69">
        <v>0.55</v>
      </c>
      <c r="AL13" s="70">
        <v>0.78</v>
      </c>
    </row>
    <row r="14" spans="1:38" ht="15">
      <c r="A14" s="3">
        <f t="shared" si="2"/>
        <v>2015</v>
      </c>
      <c r="B14" s="7">
        <v>0</v>
      </c>
      <c r="C14" s="18">
        <f t="shared" si="3"/>
        <v>0</v>
      </c>
      <c r="D14" s="18">
        <f t="shared" si="4"/>
        <v>0</v>
      </c>
      <c r="G14" s="112"/>
      <c r="H14" s="112"/>
      <c r="I14" s="112"/>
      <c r="J14" s="112"/>
      <c r="K14" s="112"/>
      <c r="AA14" s="40">
        <f t="shared" si="0"/>
        <v>2016</v>
      </c>
      <c r="AB14" s="82">
        <v>1.4512</v>
      </c>
      <c r="AC14" s="83">
        <v>0.39</v>
      </c>
      <c r="AE14" s="30">
        <f t="shared" si="1"/>
        <v>2016</v>
      </c>
      <c r="AF14" s="82">
        <v>1.4512</v>
      </c>
      <c r="AG14" s="63">
        <v>0.15</v>
      </c>
      <c r="AH14" s="71">
        <v>0.39</v>
      </c>
      <c r="AI14" s="72">
        <v>0.2</v>
      </c>
      <c r="AJ14" s="72">
        <v>0.26</v>
      </c>
      <c r="AK14" s="73">
        <v>0.62</v>
      </c>
      <c r="AL14" s="74">
        <v>0.81</v>
      </c>
    </row>
    <row r="15" spans="1:38" ht="15">
      <c r="A15" s="3">
        <f t="shared" si="2"/>
        <v>2016</v>
      </c>
      <c r="B15" s="19">
        <v>0</v>
      </c>
      <c r="C15" s="20">
        <f t="shared" si="3"/>
        <v>0</v>
      </c>
      <c r="D15" s="20">
        <f t="shared" si="4"/>
        <v>0</v>
      </c>
      <c r="G15" s="113"/>
      <c r="H15" s="113"/>
      <c r="I15" s="113"/>
      <c r="J15" s="113"/>
      <c r="K15" s="113"/>
      <c r="AA15" s="79">
        <f t="shared" si="0"/>
        <v>2017</v>
      </c>
      <c r="AB15" s="80">
        <v>1.423</v>
      </c>
      <c r="AC15" s="81">
        <v>0.49</v>
      </c>
      <c r="AD15" s="34"/>
      <c r="AE15" s="34">
        <f t="shared" si="1"/>
        <v>2017</v>
      </c>
      <c r="AF15" s="80">
        <v>1.423</v>
      </c>
      <c r="AG15" s="62">
        <v>0.15</v>
      </c>
      <c r="AH15" s="67">
        <v>0.49</v>
      </c>
      <c r="AI15" s="68">
        <v>0.2</v>
      </c>
      <c r="AJ15" s="68">
        <v>0.33</v>
      </c>
      <c r="AK15" s="69">
        <v>0.68</v>
      </c>
      <c r="AL15" s="70">
        <v>0.84</v>
      </c>
    </row>
    <row r="16" spans="1:38" ht="15">
      <c r="A16" s="3">
        <f t="shared" si="2"/>
        <v>2017</v>
      </c>
      <c r="B16" s="7">
        <v>0</v>
      </c>
      <c r="C16" s="18">
        <f t="shared" si="3"/>
        <v>0</v>
      </c>
      <c r="D16" s="18">
        <f t="shared" si="4"/>
        <v>0</v>
      </c>
      <c r="G16" s="112"/>
      <c r="H16" s="112"/>
      <c r="I16" s="112"/>
      <c r="J16" s="112"/>
      <c r="K16" s="112"/>
      <c r="AA16" s="40">
        <f t="shared" si="0"/>
        <v>2018</v>
      </c>
      <c r="AB16" s="82">
        <v>1.3757</v>
      </c>
      <c r="AC16" s="83">
        <v>0.58</v>
      </c>
      <c r="AE16" s="30">
        <f t="shared" si="1"/>
        <v>2018</v>
      </c>
      <c r="AF16" s="82">
        <v>1.3757</v>
      </c>
      <c r="AG16" s="63">
        <v>0.23</v>
      </c>
      <c r="AH16" s="71">
        <v>0.58</v>
      </c>
      <c r="AI16" s="72">
        <v>0.23</v>
      </c>
      <c r="AJ16" s="72">
        <v>0.43</v>
      </c>
      <c r="AK16" s="73">
        <v>0.73</v>
      </c>
      <c r="AL16" s="74">
        <v>0.87</v>
      </c>
    </row>
    <row r="17" spans="1:38" ht="15">
      <c r="A17" s="3">
        <f t="shared" si="2"/>
        <v>2018</v>
      </c>
      <c r="B17" s="19">
        <v>0</v>
      </c>
      <c r="C17" s="20">
        <f t="shared" si="3"/>
        <v>0</v>
      </c>
      <c r="D17" s="20">
        <f t="shared" si="4"/>
        <v>0</v>
      </c>
      <c r="G17" s="113"/>
      <c r="H17" s="113"/>
      <c r="I17" s="113"/>
      <c r="J17" s="113"/>
      <c r="K17" s="113"/>
      <c r="AA17" s="79">
        <f t="shared" si="0"/>
        <v>2019</v>
      </c>
      <c r="AB17" s="80">
        <v>1.3278</v>
      </c>
      <c r="AC17" s="81">
        <v>0.68</v>
      </c>
      <c r="AD17" s="34"/>
      <c r="AE17" s="34">
        <f t="shared" si="1"/>
        <v>2019</v>
      </c>
      <c r="AF17" s="80">
        <v>1.3278</v>
      </c>
      <c r="AG17" s="62">
        <v>0.34</v>
      </c>
      <c r="AH17" s="67">
        <v>0.68</v>
      </c>
      <c r="AI17" s="68">
        <v>0.34</v>
      </c>
      <c r="AJ17" s="68">
        <v>0.54</v>
      </c>
      <c r="AK17" s="69">
        <v>0.79</v>
      </c>
      <c r="AL17" s="70">
        <v>0.9</v>
      </c>
    </row>
    <row r="18" spans="1:38" ht="15">
      <c r="A18" s="3">
        <f t="shared" si="2"/>
        <v>2019</v>
      </c>
      <c r="B18" s="7">
        <v>0</v>
      </c>
      <c r="C18" s="18">
        <f t="shared" si="3"/>
        <v>0</v>
      </c>
      <c r="D18" s="18">
        <f t="shared" si="4"/>
        <v>0</v>
      </c>
      <c r="G18" s="47"/>
      <c r="H18" s="47"/>
      <c r="I18" s="47"/>
      <c r="J18" s="47"/>
      <c r="K18" s="47"/>
      <c r="AA18" s="40">
        <f t="shared" si="0"/>
        <v>2020</v>
      </c>
      <c r="AB18" s="82">
        <v>1.3212</v>
      </c>
      <c r="AC18" s="83">
        <v>0.76</v>
      </c>
      <c r="AE18" s="30">
        <f t="shared" si="1"/>
        <v>2020</v>
      </c>
      <c r="AF18" s="82">
        <v>1.3212</v>
      </c>
      <c r="AG18" s="63">
        <v>0.52</v>
      </c>
      <c r="AH18" s="71">
        <v>0.76</v>
      </c>
      <c r="AI18" s="72">
        <v>0.52</v>
      </c>
      <c r="AJ18" s="72">
        <v>0.67</v>
      </c>
      <c r="AK18" s="73">
        <v>0.85</v>
      </c>
      <c r="AL18" s="74">
        <v>0.93</v>
      </c>
    </row>
    <row r="19" spans="1:38" ht="15">
      <c r="A19" s="3">
        <f t="shared" si="2"/>
        <v>2020</v>
      </c>
      <c r="B19" s="19">
        <v>0</v>
      </c>
      <c r="C19" s="20">
        <f t="shared" si="3"/>
        <v>0</v>
      </c>
      <c r="D19" s="20">
        <f t="shared" si="4"/>
        <v>0</v>
      </c>
      <c r="G19" s="48"/>
      <c r="H19" s="48"/>
      <c r="I19" s="48"/>
      <c r="J19" s="48"/>
      <c r="K19" s="48"/>
      <c r="AA19" s="79">
        <f t="shared" si="0"/>
        <v>2021</v>
      </c>
      <c r="AB19" s="80">
        <v>1.2151</v>
      </c>
      <c r="AC19" s="81">
        <v>0.84</v>
      </c>
      <c r="AD19" s="34"/>
      <c r="AE19" s="34">
        <f t="shared" si="1"/>
        <v>2021</v>
      </c>
      <c r="AF19" s="80">
        <v>1.2151</v>
      </c>
      <c r="AG19" s="62">
        <v>0.69</v>
      </c>
      <c r="AH19" s="67">
        <v>0.84</v>
      </c>
      <c r="AI19" s="68">
        <v>0.69</v>
      </c>
      <c r="AJ19" s="68">
        <v>0.79</v>
      </c>
      <c r="AK19" s="69">
        <v>0.9</v>
      </c>
      <c r="AL19" s="70">
        <v>0.95</v>
      </c>
    </row>
    <row r="20" spans="1:38" ht="15">
      <c r="A20" s="3">
        <f t="shared" si="2"/>
        <v>2021</v>
      </c>
      <c r="B20" s="7">
        <v>0</v>
      </c>
      <c r="C20" s="18">
        <f t="shared" si="3"/>
        <v>0</v>
      </c>
      <c r="D20" s="18">
        <f t="shared" si="4"/>
        <v>0</v>
      </c>
      <c r="G20" s="112"/>
      <c r="H20" s="112"/>
      <c r="I20" s="112"/>
      <c r="J20" s="112"/>
      <c r="K20" s="112"/>
      <c r="AA20" s="75">
        <f t="shared" si="0"/>
        <v>2022</v>
      </c>
      <c r="AB20" s="84">
        <v>1</v>
      </c>
      <c r="AC20" s="85">
        <v>0.92</v>
      </c>
      <c r="AE20" s="30">
        <f t="shared" si="1"/>
        <v>2022</v>
      </c>
      <c r="AF20" s="84">
        <v>1</v>
      </c>
      <c r="AG20" s="64">
        <v>0.85</v>
      </c>
      <c r="AH20" s="75">
        <v>0.92</v>
      </c>
      <c r="AI20" s="76">
        <v>0.85</v>
      </c>
      <c r="AJ20" s="76">
        <v>0.9</v>
      </c>
      <c r="AK20" s="77">
        <v>0.95</v>
      </c>
      <c r="AL20" s="78">
        <v>0.98</v>
      </c>
    </row>
    <row r="21" spans="1:40" ht="15">
      <c r="A21" s="3">
        <f t="shared" si="2"/>
        <v>2022</v>
      </c>
      <c r="B21" s="19">
        <v>0</v>
      </c>
      <c r="C21" s="20">
        <f t="shared" si="3"/>
        <v>0</v>
      </c>
      <c r="D21" s="20">
        <f t="shared" si="4"/>
        <v>0</v>
      </c>
      <c r="G21" s="113"/>
      <c r="H21" s="113"/>
      <c r="I21" s="113"/>
      <c r="J21" s="113"/>
      <c r="K21" s="113"/>
      <c r="AN21" s="36"/>
    </row>
    <row r="22" spans="1:40" ht="15">
      <c r="A22" s="3" t="s">
        <v>30</v>
      </c>
      <c r="B22" s="8">
        <f>SUM(B12:B21)</f>
        <v>0</v>
      </c>
      <c r="C22" s="8">
        <f>SUM(C12:C21)</f>
        <v>0</v>
      </c>
      <c r="D22" s="8">
        <f>SUM(D12:D21)</f>
        <v>0</v>
      </c>
      <c r="G22" s="4"/>
      <c r="H22" s="4"/>
      <c r="I22" s="4"/>
      <c r="J22" s="4"/>
      <c r="K22" s="4"/>
      <c r="AB22" s="30" t="s">
        <v>27</v>
      </c>
      <c r="AN22" s="35"/>
    </row>
    <row r="23" spans="1:40" ht="12">
      <c r="A23" t="s">
        <v>1</v>
      </c>
      <c r="E23" s="2" t="s">
        <v>1</v>
      </c>
      <c r="AC23" s="30" t="s">
        <v>28</v>
      </c>
      <c r="AK23" s="30" t="s">
        <v>8</v>
      </c>
      <c r="AN23" s="39"/>
    </row>
    <row r="24" spans="1:29" ht="17.25">
      <c r="A24" s="114" t="s">
        <v>32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29" t="s">
        <v>68</v>
      </c>
      <c r="M24" s="130"/>
      <c r="N24" s="130"/>
      <c r="O24" s="130"/>
      <c r="P24" s="131"/>
      <c r="AC24" s="30" t="s">
        <v>29</v>
      </c>
    </row>
    <row r="25" spans="1:37" ht="15">
      <c r="A25" s="14" t="s">
        <v>19</v>
      </c>
      <c r="B25" s="92" t="s">
        <v>9</v>
      </c>
      <c r="C25" s="93" t="s">
        <v>12</v>
      </c>
      <c r="D25" s="92" t="s">
        <v>9</v>
      </c>
      <c r="E25" s="93" t="s">
        <v>35</v>
      </c>
      <c r="F25" s="92" t="s">
        <v>9</v>
      </c>
      <c r="G25" s="93" t="s">
        <v>14</v>
      </c>
      <c r="H25" s="92" t="s">
        <v>9</v>
      </c>
      <c r="I25" s="93" t="s">
        <v>15</v>
      </c>
      <c r="J25" s="92" t="s">
        <v>9</v>
      </c>
      <c r="K25" s="93" t="s">
        <v>62</v>
      </c>
      <c r="L25" s="98" t="s">
        <v>12</v>
      </c>
      <c r="M25" s="99" t="s">
        <v>35</v>
      </c>
      <c r="N25" s="99" t="s">
        <v>14</v>
      </c>
      <c r="O25" s="99" t="s">
        <v>15</v>
      </c>
      <c r="P25" s="100" t="s">
        <v>62</v>
      </c>
      <c r="AK25" s="30" t="s">
        <v>16</v>
      </c>
    </row>
    <row r="26" spans="1:16" ht="15">
      <c r="A26" s="14" t="s">
        <v>24</v>
      </c>
      <c r="B26" s="91" t="s">
        <v>12</v>
      </c>
      <c r="C26" s="94" t="s">
        <v>25</v>
      </c>
      <c r="D26" s="91" t="s">
        <v>35</v>
      </c>
      <c r="E26" s="94" t="s">
        <v>25</v>
      </c>
      <c r="F26" s="91" t="s">
        <v>14</v>
      </c>
      <c r="G26" s="94" t="s">
        <v>25</v>
      </c>
      <c r="H26" s="91" t="s">
        <v>15</v>
      </c>
      <c r="I26" s="94" t="s">
        <v>25</v>
      </c>
      <c r="J26" s="91" t="s">
        <v>62</v>
      </c>
      <c r="K26" s="94" t="s">
        <v>25</v>
      </c>
      <c r="L26" s="101" t="s">
        <v>11</v>
      </c>
      <c r="M26" s="102" t="s">
        <v>11</v>
      </c>
      <c r="N26" s="102" t="s">
        <v>11</v>
      </c>
      <c r="O26" s="102" t="s">
        <v>11</v>
      </c>
      <c r="P26" s="103" t="s">
        <v>11</v>
      </c>
    </row>
    <row r="27" spans="1:38" ht="15">
      <c r="A27" s="3">
        <v>2013</v>
      </c>
      <c r="B27" s="7">
        <v>0</v>
      </c>
      <c r="C27" s="57">
        <f>ROUND(B27*AF11*AH11,0)</f>
        <v>0</v>
      </c>
      <c r="D27" s="7">
        <v>0</v>
      </c>
      <c r="E27" s="95">
        <f>ROUND(D27*AF11*AI11,0)</f>
        <v>0</v>
      </c>
      <c r="F27" s="7">
        <v>0</v>
      </c>
      <c r="G27" s="95">
        <f>ROUND(F27*AF11*AJ11,0)</f>
        <v>0</v>
      </c>
      <c r="H27" s="7">
        <v>0</v>
      </c>
      <c r="I27" s="95">
        <f>ROUND(H27*AF11*AK11,0)</f>
        <v>0</v>
      </c>
      <c r="J27" s="88">
        <v>0</v>
      </c>
      <c r="K27" s="95">
        <f>ROUND(J27*AF11*AL11,0)</f>
        <v>0</v>
      </c>
      <c r="L27" s="104">
        <f>ROUND(B27*AF11*AH11*0.1375,0)</f>
        <v>0</v>
      </c>
      <c r="M27" s="105">
        <f aca="true" t="shared" si="5" ref="M27:M36">ROUND(D27*AF11*AI11*0.1375,0)</f>
        <v>0</v>
      </c>
      <c r="N27" s="105">
        <f>ROUND(F27*AF11*AJ11*0.1375,0)</f>
        <v>0</v>
      </c>
      <c r="O27" s="105">
        <f>ROUND(H27*AF11*AK11*0.1375,0)</f>
        <v>0</v>
      </c>
      <c r="P27" s="95">
        <f>ROUND(J27*AF11*AL11*0.1375,0)</f>
        <v>0</v>
      </c>
      <c r="AJ27" s="33" t="s">
        <v>19</v>
      </c>
      <c r="AK27" s="30" t="s">
        <v>20</v>
      </c>
      <c r="AL27" s="30" t="s">
        <v>21</v>
      </c>
    </row>
    <row r="28" spans="1:16" ht="15">
      <c r="A28" s="3">
        <f aca="true" t="shared" si="6" ref="A28:A36">A27+1</f>
        <v>2014</v>
      </c>
      <c r="B28" s="19">
        <v>0</v>
      </c>
      <c r="C28" s="86">
        <f aca="true" t="shared" si="7" ref="C28:C36">ROUND(B28*AF12*AH12,0)</f>
        <v>0</v>
      </c>
      <c r="D28" s="19">
        <v>0</v>
      </c>
      <c r="E28" s="96">
        <f aca="true" t="shared" si="8" ref="E28:E36">ROUND(D28*AF12*AI12,0)</f>
        <v>0</v>
      </c>
      <c r="F28" s="19">
        <v>0</v>
      </c>
      <c r="G28" s="96">
        <f aca="true" t="shared" si="9" ref="G28:G36">ROUND(F28*AF12*AJ12,0)</f>
        <v>0</v>
      </c>
      <c r="H28" s="19">
        <v>0</v>
      </c>
      <c r="I28" s="96">
        <f aca="true" t="shared" si="10" ref="I28:I36">ROUND(H28*AF12*AK12,0)</f>
        <v>0</v>
      </c>
      <c r="J28" s="89">
        <v>0</v>
      </c>
      <c r="K28" s="96">
        <f aca="true" t="shared" si="11" ref="K28:K36">ROUND(J28*AF12*AL12,0)</f>
        <v>0</v>
      </c>
      <c r="L28" s="106">
        <f aca="true" t="shared" si="12" ref="L28:L36">ROUND(B28*AF12*AH12*0.1375,0)</f>
        <v>0</v>
      </c>
      <c r="M28" s="107">
        <f t="shared" si="5"/>
        <v>0</v>
      </c>
      <c r="N28" s="107">
        <f aca="true" t="shared" si="13" ref="N28:N36">ROUND(F28*AF12*AJ12*0.1375,0)</f>
        <v>0</v>
      </c>
      <c r="O28" s="107">
        <f aca="true" t="shared" si="14" ref="O28:O36">ROUND(H28*AF12*AK12*0.1375,0)</f>
        <v>0</v>
      </c>
      <c r="P28" s="108">
        <f aca="true" t="shared" si="15" ref="P28:P36">ROUND(J28*AF12*AL12*0.1375,0)</f>
        <v>0</v>
      </c>
    </row>
    <row r="29" spans="1:38" ht="15">
      <c r="A29" s="3">
        <f t="shared" si="6"/>
        <v>2015</v>
      </c>
      <c r="B29" s="7">
        <v>0</v>
      </c>
      <c r="C29" s="57">
        <f t="shared" si="7"/>
        <v>0</v>
      </c>
      <c r="D29" s="7">
        <v>0</v>
      </c>
      <c r="E29" s="95">
        <f t="shared" si="8"/>
        <v>0</v>
      </c>
      <c r="F29" s="7">
        <v>0</v>
      </c>
      <c r="G29" s="95">
        <f t="shared" si="9"/>
        <v>0</v>
      </c>
      <c r="H29" s="7">
        <v>0</v>
      </c>
      <c r="I29" s="95">
        <f t="shared" si="10"/>
        <v>0</v>
      </c>
      <c r="J29" s="88">
        <v>0</v>
      </c>
      <c r="K29" s="95">
        <f t="shared" si="11"/>
        <v>0</v>
      </c>
      <c r="L29" s="104">
        <f t="shared" si="12"/>
        <v>0</v>
      </c>
      <c r="M29" s="105">
        <f t="shared" si="5"/>
        <v>0</v>
      </c>
      <c r="N29" s="105">
        <f t="shared" si="13"/>
        <v>0</v>
      </c>
      <c r="O29" s="105">
        <f t="shared" si="14"/>
        <v>0</v>
      </c>
      <c r="P29" s="95">
        <f t="shared" si="15"/>
        <v>0</v>
      </c>
      <c r="AJ29" s="30">
        <v>2020</v>
      </c>
      <c r="AK29" s="36">
        <v>1.3212</v>
      </c>
      <c r="AL29" s="34">
        <v>0.3</v>
      </c>
    </row>
    <row r="30" spans="1:38" ht="15">
      <c r="A30" s="3">
        <f t="shared" si="6"/>
        <v>2016</v>
      </c>
      <c r="B30" s="19">
        <v>0</v>
      </c>
      <c r="C30" s="86">
        <f t="shared" si="7"/>
        <v>0</v>
      </c>
      <c r="D30" s="19">
        <v>0</v>
      </c>
      <c r="E30" s="96">
        <f t="shared" si="8"/>
        <v>0</v>
      </c>
      <c r="F30" s="19">
        <v>0</v>
      </c>
      <c r="G30" s="96">
        <f t="shared" si="9"/>
        <v>0</v>
      </c>
      <c r="H30" s="19">
        <v>0</v>
      </c>
      <c r="I30" s="96">
        <f t="shared" si="10"/>
        <v>0</v>
      </c>
      <c r="J30" s="89">
        <v>0</v>
      </c>
      <c r="K30" s="96">
        <f t="shared" si="11"/>
        <v>0</v>
      </c>
      <c r="L30" s="106">
        <f t="shared" si="12"/>
        <v>0</v>
      </c>
      <c r="M30" s="107">
        <f t="shared" si="5"/>
        <v>0</v>
      </c>
      <c r="N30" s="107">
        <f t="shared" si="13"/>
        <v>0</v>
      </c>
      <c r="O30" s="107">
        <f t="shared" si="14"/>
        <v>0</v>
      </c>
      <c r="P30" s="108">
        <f t="shared" si="15"/>
        <v>0</v>
      </c>
      <c r="AJ30" s="30">
        <f>AJ29+1</f>
        <v>2021</v>
      </c>
      <c r="AK30" s="35">
        <v>1.2151</v>
      </c>
      <c r="AL30" s="30">
        <v>0.5</v>
      </c>
    </row>
    <row r="31" spans="1:38" ht="15">
      <c r="A31" s="3">
        <f t="shared" si="6"/>
        <v>2017</v>
      </c>
      <c r="B31" s="7">
        <v>0</v>
      </c>
      <c r="C31" s="57">
        <f t="shared" si="7"/>
        <v>0</v>
      </c>
      <c r="D31" s="7">
        <v>0</v>
      </c>
      <c r="E31" s="95">
        <f t="shared" si="8"/>
        <v>0</v>
      </c>
      <c r="F31" s="7">
        <v>0</v>
      </c>
      <c r="G31" s="95">
        <f t="shared" si="9"/>
        <v>0</v>
      </c>
      <c r="H31" s="7">
        <v>0</v>
      </c>
      <c r="I31" s="95">
        <f t="shared" si="10"/>
        <v>0</v>
      </c>
      <c r="J31" s="88">
        <v>0</v>
      </c>
      <c r="K31" s="95">
        <f t="shared" si="11"/>
        <v>0</v>
      </c>
      <c r="L31" s="104">
        <f t="shared" si="12"/>
        <v>0</v>
      </c>
      <c r="M31" s="105">
        <f t="shared" si="5"/>
        <v>0</v>
      </c>
      <c r="N31" s="105">
        <f t="shared" si="13"/>
        <v>0</v>
      </c>
      <c r="O31" s="105">
        <f t="shared" si="14"/>
        <v>0</v>
      </c>
      <c r="P31" s="95">
        <f t="shared" si="15"/>
        <v>0</v>
      </c>
      <c r="AJ31" s="34">
        <f>AJ30+1</f>
        <v>2022</v>
      </c>
      <c r="AK31" s="39">
        <v>1</v>
      </c>
      <c r="AL31" s="34">
        <v>0.7</v>
      </c>
    </row>
    <row r="32" spans="1:36" ht="15">
      <c r="A32" s="3">
        <f t="shared" si="6"/>
        <v>2018</v>
      </c>
      <c r="B32" s="19">
        <v>0</v>
      </c>
      <c r="C32" s="86">
        <f t="shared" si="7"/>
        <v>0</v>
      </c>
      <c r="D32" s="19">
        <v>0</v>
      </c>
      <c r="E32" s="96">
        <f t="shared" si="8"/>
        <v>0</v>
      </c>
      <c r="F32" s="19">
        <v>0</v>
      </c>
      <c r="G32" s="96">
        <f t="shared" si="9"/>
        <v>0</v>
      </c>
      <c r="H32" s="19">
        <v>0</v>
      </c>
      <c r="I32" s="96">
        <f t="shared" si="10"/>
        <v>0</v>
      </c>
      <c r="J32" s="89">
        <v>0</v>
      </c>
      <c r="K32" s="96">
        <f t="shared" si="11"/>
        <v>0</v>
      </c>
      <c r="L32" s="106">
        <f t="shared" si="12"/>
        <v>0</v>
      </c>
      <c r="M32" s="107">
        <f t="shared" si="5"/>
        <v>0</v>
      </c>
      <c r="N32" s="107">
        <f t="shared" si="13"/>
        <v>0</v>
      </c>
      <c r="O32" s="107">
        <f t="shared" si="14"/>
        <v>0</v>
      </c>
      <c r="P32" s="108">
        <f t="shared" si="15"/>
        <v>0</v>
      </c>
      <c r="AJ32" s="39" t="s">
        <v>1</v>
      </c>
    </row>
    <row r="33" spans="1:16" ht="15">
      <c r="A33" s="3">
        <f t="shared" si="6"/>
        <v>2019</v>
      </c>
      <c r="B33" s="7">
        <v>0</v>
      </c>
      <c r="C33" s="57">
        <f t="shared" si="7"/>
        <v>0</v>
      </c>
      <c r="D33" s="7">
        <v>0</v>
      </c>
      <c r="E33" s="95">
        <f t="shared" si="8"/>
        <v>0</v>
      </c>
      <c r="F33" s="7">
        <v>0</v>
      </c>
      <c r="G33" s="95">
        <f t="shared" si="9"/>
        <v>0</v>
      </c>
      <c r="H33" s="7">
        <v>0</v>
      </c>
      <c r="I33" s="95">
        <f t="shared" si="10"/>
        <v>0</v>
      </c>
      <c r="J33" s="88">
        <v>0</v>
      </c>
      <c r="K33" s="95">
        <f t="shared" si="11"/>
        <v>0</v>
      </c>
      <c r="L33" s="104">
        <f t="shared" si="12"/>
        <v>0</v>
      </c>
      <c r="M33" s="105">
        <f t="shared" si="5"/>
        <v>0</v>
      </c>
      <c r="N33" s="105">
        <f t="shared" si="13"/>
        <v>0</v>
      </c>
      <c r="O33" s="105">
        <f t="shared" si="14"/>
        <v>0</v>
      </c>
      <c r="P33" s="95">
        <f t="shared" si="15"/>
        <v>0</v>
      </c>
    </row>
    <row r="34" spans="1:16" ht="15">
      <c r="A34" s="3">
        <f t="shared" si="6"/>
        <v>2020</v>
      </c>
      <c r="B34" s="19">
        <v>0</v>
      </c>
      <c r="C34" s="86">
        <f t="shared" si="7"/>
        <v>0</v>
      </c>
      <c r="D34" s="19">
        <v>0</v>
      </c>
      <c r="E34" s="96">
        <f t="shared" si="8"/>
        <v>0</v>
      </c>
      <c r="F34" s="19">
        <v>0</v>
      </c>
      <c r="G34" s="96">
        <f t="shared" si="9"/>
        <v>0</v>
      </c>
      <c r="H34" s="19">
        <v>0</v>
      </c>
      <c r="I34" s="96">
        <f t="shared" si="10"/>
        <v>0</v>
      </c>
      <c r="J34" s="89">
        <v>0</v>
      </c>
      <c r="K34" s="96">
        <f t="shared" si="11"/>
        <v>0</v>
      </c>
      <c r="L34" s="106">
        <f t="shared" si="12"/>
        <v>0</v>
      </c>
      <c r="M34" s="107">
        <f t="shared" si="5"/>
        <v>0</v>
      </c>
      <c r="N34" s="107">
        <f t="shared" si="13"/>
        <v>0</v>
      </c>
      <c r="O34" s="107">
        <f t="shared" si="14"/>
        <v>0</v>
      </c>
      <c r="P34" s="108">
        <f t="shared" si="15"/>
        <v>0</v>
      </c>
    </row>
    <row r="35" spans="1:16" ht="15">
      <c r="A35" s="3">
        <f t="shared" si="6"/>
        <v>2021</v>
      </c>
      <c r="B35" s="7">
        <v>0</v>
      </c>
      <c r="C35" s="57">
        <f t="shared" si="7"/>
        <v>0</v>
      </c>
      <c r="D35" s="7">
        <v>0</v>
      </c>
      <c r="E35" s="95">
        <f t="shared" si="8"/>
        <v>0</v>
      </c>
      <c r="F35" s="7">
        <v>0</v>
      </c>
      <c r="G35" s="95">
        <f t="shared" si="9"/>
        <v>0</v>
      </c>
      <c r="H35" s="7">
        <v>0</v>
      </c>
      <c r="I35" s="95">
        <f t="shared" si="10"/>
        <v>0</v>
      </c>
      <c r="J35" s="88">
        <v>0</v>
      </c>
      <c r="K35" s="95">
        <f t="shared" si="11"/>
        <v>0</v>
      </c>
      <c r="L35" s="104">
        <f t="shared" si="12"/>
        <v>0</v>
      </c>
      <c r="M35" s="105">
        <f t="shared" si="5"/>
        <v>0</v>
      </c>
      <c r="N35" s="105">
        <f t="shared" si="13"/>
        <v>0</v>
      </c>
      <c r="O35" s="105">
        <f t="shared" si="14"/>
        <v>0</v>
      </c>
      <c r="P35" s="95">
        <f t="shared" si="15"/>
        <v>0</v>
      </c>
    </row>
    <row r="36" spans="1:16" ht="15">
      <c r="A36" s="3">
        <f t="shared" si="6"/>
        <v>2022</v>
      </c>
      <c r="B36" s="19">
        <v>0</v>
      </c>
      <c r="C36" s="86">
        <f t="shared" si="7"/>
        <v>0</v>
      </c>
      <c r="D36" s="19">
        <v>0</v>
      </c>
      <c r="E36" s="96">
        <f t="shared" si="8"/>
        <v>0</v>
      </c>
      <c r="F36" s="19">
        <v>0</v>
      </c>
      <c r="G36" s="96">
        <f t="shared" si="9"/>
        <v>0</v>
      </c>
      <c r="H36" s="19">
        <v>0</v>
      </c>
      <c r="I36" s="96">
        <f t="shared" si="10"/>
        <v>0</v>
      </c>
      <c r="J36" s="89">
        <v>0</v>
      </c>
      <c r="K36" s="96">
        <f t="shared" si="11"/>
        <v>0</v>
      </c>
      <c r="L36" s="106">
        <f t="shared" si="12"/>
        <v>0</v>
      </c>
      <c r="M36" s="107">
        <f t="shared" si="5"/>
        <v>0</v>
      </c>
      <c r="N36" s="107">
        <f t="shared" si="13"/>
        <v>0</v>
      </c>
      <c r="O36" s="107">
        <f t="shared" si="14"/>
        <v>0</v>
      </c>
      <c r="P36" s="108">
        <f t="shared" si="15"/>
        <v>0</v>
      </c>
    </row>
    <row r="37" spans="1:16" ht="15">
      <c r="A37" s="3" t="s">
        <v>33</v>
      </c>
      <c r="B37" s="87">
        <f>SUM(B27:B36)</f>
        <v>0</v>
      </c>
      <c r="C37" s="58">
        <f>ROUND(SUM(C27:C36),0)</f>
        <v>0</v>
      </c>
      <c r="D37" s="87">
        <f>SUM(D27:D36)</f>
        <v>0</v>
      </c>
      <c r="E37" s="97">
        <f>ROUND(SUM(E27:E36),0)</f>
        <v>0</v>
      </c>
      <c r="F37" s="87">
        <f>SUM(F27:F36)</f>
        <v>0</v>
      </c>
      <c r="G37" s="97">
        <f>ROUND(SUM(G27:G36),0)</f>
        <v>0</v>
      </c>
      <c r="H37" s="87">
        <f>SUM(H27:H36)</f>
        <v>0</v>
      </c>
      <c r="I37" s="97">
        <f>ROUND(SUM(I27:I36),0)</f>
        <v>0</v>
      </c>
      <c r="J37" s="90">
        <f>ROUND(SUM(J27:J36),0)</f>
        <v>0</v>
      </c>
      <c r="K37" s="97">
        <f>ROUND(SUM(K27:K36),0)</f>
        <v>0</v>
      </c>
      <c r="L37" s="109">
        <f>SUM(L27:L36)</f>
        <v>0</v>
      </c>
      <c r="M37" s="110">
        <f>SUM(M27:M36)</f>
        <v>0</v>
      </c>
      <c r="N37" s="110">
        <f>SUM(N27:N36)</f>
        <v>0</v>
      </c>
      <c r="O37" s="110">
        <f>SUM(O27:O36)</f>
        <v>0</v>
      </c>
      <c r="P37" s="97">
        <f>SUM(P27:P36)</f>
        <v>0</v>
      </c>
    </row>
    <row r="38" ht="12"/>
    <row r="39" spans="1:35" ht="17.25">
      <c r="A39" s="114" t="s">
        <v>34</v>
      </c>
      <c r="B39" s="115"/>
      <c r="C39" s="115"/>
      <c r="D39" s="116"/>
      <c r="G39" s="30"/>
      <c r="H39" s="114" t="s">
        <v>36</v>
      </c>
      <c r="I39" s="115"/>
      <c r="J39" s="115"/>
      <c r="K39" s="116"/>
      <c r="AA39" s="30">
        <v>1983</v>
      </c>
      <c r="AB39" s="36">
        <v>1.2435</v>
      </c>
      <c r="AC39" s="37">
        <v>0.21</v>
      </c>
      <c r="AE39" s="30">
        <v>1983</v>
      </c>
      <c r="AF39" s="36">
        <v>1.2435</v>
      </c>
      <c r="AG39" s="37">
        <v>0.4</v>
      </c>
      <c r="AH39" s="37">
        <v>0.21</v>
      </c>
      <c r="AI39" s="37">
        <v>0.19</v>
      </c>
    </row>
    <row r="40" spans="1:35" ht="15">
      <c r="A40" s="14" t="s">
        <v>19</v>
      </c>
      <c r="B40" s="14" t="s">
        <v>9</v>
      </c>
      <c r="C40" s="14" t="s">
        <v>35</v>
      </c>
      <c r="D40" s="14" t="s">
        <v>35</v>
      </c>
      <c r="G40" s="30"/>
      <c r="H40" s="14" t="s">
        <v>19</v>
      </c>
      <c r="I40" s="14" t="s">
        <v>37</v>
      </c>
      <c r="J40" s="14" t="s">
        <v>37</v>
      </c>
      <c r="K40" s="14" t="s">
        <v>37</v>
      </c>
      <c r="AA40" s="30">
        <v>1984</v>
      </c>
      <c r="AB40" s="36">
        <v>1.2105</v>
      </c>
      <c r="AC40" s="37">
        <v>0.24</v>
      </c>
      <c r="AE40" s="30">
        <v>1984</v>
      </c>
      <c r="AF40" s="36">
        <v>1.2105</v>
      </c>
      <c r="AG40" s="37">
        <v>0.49</v>
      </c>
      <c r="AH40" s="37">
        <v>0.24</v>
      </c>
      <c r="AI40" s="37">
        <v>0.2</v>
      </c>
    </row>
    <row r="41" spans="1:35" ht="15">
      <c r="A41" s="14" t="s">
        <v>24</v>
      </c>
      <c r="B41" s="14" t="s">
        <v>35</v>
      </c>
      <c r="C41" s="14" t="s">
        <v>25</v>
      </c>
      <c r="D41" s="14" t="s">
        <v>11</v>
      </c>
      <c r="G41" s="30"/>
      <c r="H41" s="14" t="s">
        <v>24</v>
      </c>
      <c r="I41" s="14" t="s">
        <v>9</v>
      </c>
      <c r="J41" s="14" t="s">
        <v>25</v>
      </c>
      <c r="K41" s="14" t="s">
        <v>11</v>
      </c>
      <c r="AA41" s="30">
        <v>1985</v>
      </c>
      <c r="AB41" s="36">
        <v>1.1928</v>
      </c>
      <c r="AC41" s="37">
        <v>0.3</v>
      </c>
      <c r="AE41" s="30">
        <v>1985</v>
      </c>
      <c r="AF41" s="36">
        <v>1.1928</v>
      </c>
      <c r="AG41" s="37">
        <v>0.55</v>
      </c>
      <c r="AH41" s="37">
        <v>0.3</v>
      </c>
      <c r="AI41" s="37">
        <v>0.22</v>
      </c>
    </row>
    <row r="42" spans="1:35" ht="15">
      <c r="A42" s="3">
        <v>2018</v>
      </c>
      <c r="B42" s="7">
        <v>0</v>
      </c>
      <c r="C42" s="10">
        <f>ROUND(B42*AG16,0)</f>
        <v>0</v>
      </c>
      <c r="D42" s="10">
        <f>ROUND(B42*AG16*0.1375,0)</f>
        <v>0</v>
      </c>
      <c r="G42" s="30"/>
      <c r="H42" s="3">
        <v>2020</v>
      </c>
      <c r="I42" s="19">
        <v>0</v>
      </c>
      <c r="J42" s="20">
        <f>ROUND(I42*AK29*AL29,0)</f>
        <v>0</v>
      </c>
      <c r="K42" s="20">
        <f>ROUND(I42*AK29*AL29*0.1375,0)</f>
        <v>0</v>
      </c>
      <c r="AA42" s="30">
        <v>1986</v>
      </c>
      <c r="AB42" s="36">
        <v>1.1815</v>
      </c>
      <c r="AC42" s="37">
        <v>0.39</v>
      </c>
      <c r="AE42" s="30">
        <v>1986</v>
      </c>
      <c r="AF42" s="36">
        <v>1.1815</v>
      </c>
      <c r="AG42" s="37">
        <v>0.62</v>
      </c>
      <c r="AH42" s="37">
        <v>0.39</v>
      </c>
      <c r="AI42" s="37">
        <v>0.26</v>
      </c>
    </row>
    <row r="43" spans="1:35" ht="15">
      <c r="A43" s="3">
        <f>A42+1</f>
        <v>2019</v>
      </c>
      <c r="B43" s="19">
        <v>0</v>
      </c>
      <c r="C43" s="20">
        <f>ROUND(B43*AG17,0)</f>
        <v>0</v>
      </c>
      <c r="D43" s="20">
        <f>ROUND(B43*AG17*0.1375,0)</f>
        <v>0</v>
      </c>
      <c r="G43" s="30"/>
      <c r="H43" s="3">
        <f>H42+1</f>
        <v>2021</v>
      </c>
      <c r="I43" s="17">
        <v>0</v>
      </c>
      <c r="J43" s="18">
        <f>ROUND(I43*AK30*AL30,0)</f>
        <v>0</v>
      </c>
      <c r="K43" s="18">
        <f>ROUND(I43*AK30*AL30*0.1375,0)</f>
        <v>0</v>
      </c>
      <c r="AA43" s="30">
        <v>1987</v>
      </c>
      <c r="AB43" s="36">
        <v>1.1647</v>
      </c>
      <c r="AC43" s="37">
        <v>0.49</v>
      </c>
      <c r="AE43" s="30">
        <v>1987</v>
      </c>
      <c r="AF43" s="36">
        <v>1.1647</v>
      </c>
      <c r="AG43" s="37">
        <v>0.68</v>
      </c>
      <c r="AH43" s="37">
        <v>0.49</v>
      </c>
      <c r="AI43" s="37">
        <v>0.33</v>
      </c>
    </row>
    <row r="44" spans="1:35" ht="15">
      <c r="A44" s="3">
        <f>A43+1</f>
        <v>2020</v>
      </c>
      <c r="B44" s="7">
        <v>0</v>
      </c>
      <c r="C44" s="10">
        <f>ROUND(B44*AG18,0)</f>
        <v>0</v>
      </c>
      <c r="D44" s="10">
        <f>ROUND(B44*AG18*0.1375,0)</f>
        <v>0</v>
      </c>
      <c r="G44" s="30"/>
      <c r="H44" s="3">
        <f>H43+1</f>
        <v>2022</v>
      </c>
      <c r="I44" s="19">
        <v>0</v>
      </c>
      <c r="J44" s="20">
        <f>ROUND(I44*AK31*AL31,0)</f>
        <v>0</v>
      </c>
      <c r="K44" s="20">
        <f>ROUND(I44*AK31*AL31*0.1375,0)</f>
        <v>0</v>
      </c>
      <c r="AA44" s="30">
        <v>1988</v>
      </c>
      <c r="AB44" s="36">
        <v>1.1169</v>
      </c>
      <c r="AC44" s="37">
        <v>0.58</v>
      </c>
      <c r="AE44" s="30">
        <v>1988</v>
      </c>
      <c r="AF44" s="36">
        <v>1.1169</v>
      </c>
      <c r="AG44" s="37">
        <v>0.73</v>
      </c>
      <c r="AH44" s="37">
        <v>0.58</v>
      </c>
      <c r="AI44" s="37">
        <v>0.43</v>
      </c>
    </row>
    <row r="45" spans="1:35" ht="15">
      <c r="A45" s="3">
        <f>A44+1</f>
        <v>2021</v>
      </c>
      <c r="B45" s="19">
        <v>0</v>
      </c>
      <c r="C45" s="20">
        <f>ROUND(B45*AG19,0)</f>
        <v>0</v>
      </c>
      <c r="D45" s="20">
        <f>ROUND(B45*AG19*0.1375,0)</f>
        <v>0</v>
      </c>
      <c r="G45" s="30"/>
      <c r="H45" s="3" t="s">
        <v>30</v>
      </c>
      <c r="I45" s="8">
        <f>SUM(I42:I44)</f>
        <v>0</v>
      </c>
      <c r="J45" s="11">
        <f>SUM(J42:J44)</f>
        <v>0</v>
      </c>
      <c r="K45" s="11">
        <f>SUM(K42:K44)</f>
        <v>0</v>
      </c>
      <c r="AA45" s="30">
        <v>1989</v>
      </c>
      <c r="AB45" s="36">
        <v>1.0601</v>
      </c>
      <c r="AC45" s="37">
        <v>0.67</v>
      </c>
      <c r="AE45" s="30">
        <v>1989</v>
      </c>
      <c r="AF45" s="36">
        <v>1.0601</v>
      </c>
      <c r="AG45" s="37">
        <v>0.79</v>
      </c>
      <c r="AH45" s="37">
        <v>0.67</v>
      </c>
      <c r="AI45" s="37">
        <v>0.54</v>
      </c>
    </row>
    <row r="46" spans="1:35" ht="15">
      <c r="A46" s="3">
        <f>A45+1</f>
        <v>2022</v>
      </c>
      <c r="B46" s="7">
        <v>0</v>
      </c>
      <c r="C46" s="10">
        <f>ROUND(B46*AG20,0)</f>
        <v>0</v>
      </c>
      <c r="D46" s="10">
        <f>ROUND(B46*AG20*0.1375,0)</f>
        <v>0</v>
      </c>
      <c r="G46" s="30"/>
      <c r="H46" s="30"/>
      <c r="I46" s="30"/>
      <c r="J46" s="30"/>
      <c r="K46" s="30"/>
      <c r="AA46" s="30">
        <v>1990</v>
      </c>
      <c r="AB46" s="36">
        <v>1.0325</v>
      </c>
      <c r="AC46" s="37">
        <v>0.76</v>
      </c>
      <c r="AE46" s="30">
        <v>1990</v>
      </c>
      <c r="AF46" s="36">
        <v>1.0325</v>
      </c>
      <c r="AG46" s="37">
        <v>0.85</v>
      </c>
      <c r="AH46" s="37">
        <v>0.76</v>
      </c>
      <c r="AI46" s="37">
        <v>0.67</v>
      </c>
    </row>
    <row r="47" spans="1:35" ht="15">
      <c r="A47" s="3" t="s">
        <v>30</v>
      </c>
      <c r="B47" s="8">
        <f>SUM(B42:B46)</f>
        <v>0</v>
      </c>
      <c r="C47" s="11">
        <f>ROUND(SUM(C42:C46),0)</f>
        <v>0</v>
      </c>
      <c r="D47" s="11">
        <f>SUM(D42:D46)</f>
        <v>0</v>
      </c>
      <c r="G47" s="30"/>
      <c r="H47" s="30"/>
      <c r="I47" s="30"/>
      <c r="J47" s="30"/>
      <c r="K47" s="30"/>
      <c r="AA47" s="30">
        <v>1991</v>
      </c>
      <c r="AB47" s="36">
        <v>1.0122</v>
      </c>
      <c r="AC47" s="37">
        <v>0.84</v>
      </c>
      <c r="AE47" s="30">
        <v>1991</v>
      </c>
      <c r="AF47" s="36">
        <v>1.0122</v>
      </c>
      <c r="AG47" s="37">
        <v>0.9</v>
      </c>
      <c r="AH47" s="37">
        <v>0.84</v>
      </c>
      <c r="AI47" s="37">
        <v>0.79</v>
      </c>
    </row>
    <row r="48" spans="27:35" ht="12">
      <c r="AA48" s="30">
        <v>1992</v>
      </c>
      <c r="AB48" s="36">
        <v>1</v>
      </c>
      <c r="AC48" s="37">
        <v>0.96</v>
      </c>
      <c r="AE48" s="30">
        <v>1992</v>
      </c>
      <c r="AF48" s="36">
        <v>1</v>
      </c>
      <c r="AG48" s="37">
        <v>0.97</v>
      </c>
      <c r="AH48" s="37">
        <v>0.96</v>
      </c>
      <c r="AI48" s="37">
        <v>0.95</v>
      </c>
    </row>
    <row r="49" spans="1:12" ht="17.25">
      <c r="A49" s="114" t="s">
        <v>49</v>
      </c>
      <c r="B49" s="116"/>
      <c r="C49" s="12"/>
      <c r="D49" s="114" t="s">
        <v>38</v>
      </c>
      <c r="E49" s="115"/>
      <c r="F49" s="116"/>
      <c r="H49" s="12" t="s">
        <v>39</v>
      </c>
      <c r="I49" s="28" t="s">
        <v>9</v>
      </c>
      <c r="J49" s="29" t="s">
        <v>10</v>
      </c>
      <c r="K49" s="29" t="s">
        <v>11</v>
      </c>
      <c r="L49" s="40"/>
    </row>
    <row r="50" spans="1:28" ht="15">
      <c r="A50" s="3" t="s">
        <v>40</v>
      </c>
      <c r="B50" s="6">
        <v>0</v>
      </c>
      <c r="C50" s="3"/>
      <c r="D50" s="3" t="s">
        <v>9</v>
      </c>
      <c r="E50" s="6">
        <v>0</v>
      </c>
      <c r="H50" s="3" t="s">
        <v>17</v>
      </c>
      <c r="I50" s="11">
        <f>B22</f>
        <v>0</v>
      </c>
      <c r="J50" s="11">
        <f>C22</f>
        <v>0</v>
      </c>
      <c r="K50" s="11">
        <f>D22</f>
        <v>0</v>
      </c>
      <c r="AB50" s="30" t="s">
        <v>31</v>
      </c>
    </row>
    <row r="51" spans="1:11" ht="15">
      <c r="A51" s="3" t="s">
        <v>41</v>
      </c>
      <c r="B51" s="6">
        <v>0</v>
      </c>
      <c r="C51" s="3"/>
      <c r="D51" s="3" t="s">
        <v>42</v>
      </c>
      <c r="E51" s="6">
        <v>0</v>
      </c>
      <c r="H51" s="3" t="s">
        <v>18</v>
      </c>
      <c r="I51" s="10">
        <f>B37+D37+F37+H37+J37</f>
        <v>0</v>
      </c>
      <c r="J51" s="10">
        <f>C37+E37+G37+I37+K37</f>
        <v>0</v>
      </c>
      <c r="K51" s="10">
        <f>L37+N37+M37+O37+P37</f>
        <v>0</v>
      </c>
    </row>
    <row r="52" spans="1:29" ht="15">
      <c r="A52" s="3" t="s">
        <v>43</v>
      </c>
      <c r="B52" s="9">
        <f>ROUND((B50+B51)/2,0)</f>
        <v>0</v>
      </c>
      <c r="C52" s="3"/>
      <c r="D52" s="3" t="s">
        <v>10</v>
      </c>
      <c r="E52" s="55">
        <f>CEILING(E50-(E51*0.6),1)</f>
        <v>0</v>
      </c>
      <c r="H52" s="3" t="s">
        <v>44</v>
      </c>
      <c r="I52" s="10">
        <f>B47</f>
        <v>0</v>
      </c>
      <c r="J52" s="10">
        <f>C47</f>
        <v>0</v>
      </c>
      <c r="K52" s="10">
        <f>D47</f>
        <v>0</v>
      </c>
      <c r="AC52" s="30" t="s">
        <v>35</v>
      </c>
    </row>
    <row r="53" spans="1:29" ht="15">
      <c r="A53" s="3" t="s">
        <v>45</v>
      </c>
      <c r="B53" s="6">
        <v>0</v>
      </c>
      <c r="C53" s="3"/>
      <c r="D53" s="3" t="s">
        <v>48</v>
      </c>
      <c r="E53" s="10">
        <f>ROUND(E52*0.1375,0)</f>
        <v>0</v>
      </c>
      <c r="H53" s="3" t="s">
        <v>46</v>
      </c>
      <c r="I53" s="10">
        <f>I45</f>
        <v>0</v>
      </c>
      <c r="J53" s="10">
        <f>J45</f>
        <v>0</v>
      </c>
      <c r="K53" s="10">
        <f>K45</f>
        <v>0</v>
      </c>
      <c r="AA53" s="30" t="s">
        <v>19</v>
      </c>
      <c r="AB53" s="30" t="s">
        <v>20</v>
      </c>
      <c r="AC53" s="30" t="s">
        <v>21</v>
      </c>
    </row>
    <row r="54" spans="1:11" ht="15">
      <c r="A54" s="3" t="s">
        <v>47</v>
      </c>
      <c r="B54" s="54">
        <v>0</v>
      </c>
      <c r="C54" s="3"/>
      <c r="D54" s="30"/>
      <c r="E54" s="30"/>
      <c r="H54" s="3" t="s">
        <v>49</v>
      </c>
      <c r="I54" s="10">
        <f>B52+B53+B54</f>
        <v>0</v>
      </c>
      <c r="J54" s="10">
        <f>B52+B53+B54</f>
        <v>0</v>
      </c>
      <c r="K54" s="10">
        <f>B55</f>
        <v>0</v>
      </c>
    </row>
    <row r="55" spans="1:11" ht="15">
      <c r="A55" s="3" t="s">
        <v>11</v>
      </c>
      <c r="B55" s="9">
        <f>ROUND((B52+B53+B54)*0.1375,0)</f>
        <v>0</v>
      </c>
      <c r="C55" s="3"/>
      <c r="D55" s="3"/>
      <c r="E55" s="3"/>
      <c r="H55" s="3" t="s">
        <v>50</v>
      </c>
      <c r="I55" s="10">
        <f>E50</f>
        <v>0</v>
      </c>
      <c r="J55" s="10">
        <f>E52</f>
        <v>0</v>
      </c>
      <c r="K55" s="10">
        <f>E53</f>
        <v>0</v>
      </c>
    </row>
    <row r="56" spans="1:29" ht="15">
      <c r="A56" s="30"/>
      <c r="B56" s="30"/>
      <c r="C56" s="3"/>
      <c r="D56" s="3"/>
      <c r="E56" s="3" t="s">
        <v>1</v>
      </c>
      <c r="H56" s="3"/>
      <c r="I56" s="11">
        <f>SUM(I50:I55)</f>
        <v>0</v>
      </c>
      <c r="J56" s="11">
        <f>SUM(J50:J55)</f>
        <v>0</v>
      </c>
      <c r="K56" s="11">
        <f>K50+K51+K52+K53+K54+K55</f>
        <v>0</v>
      </c>
      <c r="AA56" s="30">
        <v>1983</v>
      </c>
      <c r="AB56" s="36">
        <v>1.1647</v>
      </c>
      <c r="AC56" s="37">
        <v>0.18</v>
      </c>
    </row>
    <row r="57" spans="3:29" ht="15.75" thickBot="1">
      <c r="C57" s="2"/>
      <c r="D57" s="2"/>
      <c r="G57" s="5"/>
      <c r="I57" s="1"/>
      <c r="J57" s="23" t="s">
        <v>51</v>
      </c>
      <c r="K57" s="27">
        <f>C6*K56</f>
        <v>0</v>
      </c>
      <c r="AA57" s="30">
        <v>1985</v>
      </c>
      <c r="AB57" s="36">
        <v>1.1647</v>
      </c>
      <c r="AC57" s="37">
        <v>0.18</v>
      </c>
    </row>
    <row r="58" spans="7:29" ht="15.75" thickTop="1">
      <c r="G58" s="24"/>
      <c r="H58" s="25" t="s">
        <v>61</v>
      </c>
      <c r="I58" s="26"/>
      <c r="J58" s="26"/>
      <c r="K58" s="15">
        <f>ROUND(K56+K57,0)</f>
        <v>0</v>
      </c>
      <c r="L58" s="41"/>
      <c r="AA58" s="30">
        <v>1987</v>
      </c>
      <c r="AB58" s="36">
        <v>1.1647</v>
      </c>
      <c r="AC58" s="37">
        <v>0.18</v>
      </c>
    </row>
    <row r="59" spans="9:29" ht="17.25">
      <c r="I59" s="12" t="s">
        <v>52</v>
      </c>
      <c r="K59" s="16">
        <f>(C5/1000)*K58</f>
        <v>0</v>
      </c>
      <c r="AA59" s="30">
        <v>1988</v>
      </c>
      <c r="AB59" s="36">
        <v>1.1169</v>
      </c>
      <c r="AC59" s="37">
        <v>0.23</v>
      </c>
    </row>
    <row r="60" spans="27:29" ht="12" hidden="1">
      <c r="AA60" s="30">
        <v>1989</v>
      </c>
      <c r="AB60" s="36">
        <v>1.0601</v>
      </c>
      <c r="AC60" s="37">
        <v>0.34</v>
      </c>
    </row>
    <row r="61" spans="27:29" ht="12" hidden="1">
      <c r="AA61" s="30">
        <v>1990</v>
      </c>
      <c r="AB61" s="36">
        <v>1.0325</v>
      </c>
      <c r="AC61" s="37">
        <v>0.52</v>
      </c>
    </row>
    <row r="62" spans="27:29" ht="12" hidden="1">
      <c r="AA62" s="30">
        <v>1991</v>
      </c>
      <c r="AB62" s="36">
        <v>1.0122</v>
      </c>
      <c r="AC62" s="37">
        <v>0.69</v>
      </c>
    </row>
    <row r="63" spans="27:29" ht="12" hidden="1">
      <c r="AA63" s="30">
        <v>1992</v>
      </c>
      <c r="AB63" s="36">
        <v>1</v>
      </c>
      <c r="AC63" s="37">
        <v>0.85</v>
      </c>
    </row>
    <row r="68" ht="12" hidden="1">
      <c r="AC68" s="30" t="s">
        <v>53</v>
      </c>
    </row>
    <row r="70" spans="27:39" ht="12" hidden="1">
      <c r="AA70" s="30" t="s">
        <v>5</v>
      </c>
      <c r="AE70" s="30" t="s">
        <v>6</v>
      </c>
      <c r="AG70" s="30" t="s">
        <v>7</v>
      </c>
      <c r="AM70" s="30" t="s">
        <v>8</v>
      </c>
    </row>
    <row r="71" spans="29:39" ht="12" hidden="1">
      <c r="AC71" s="30" t="s">
        <v>12</v>
      </c>
      <c r="AG71" s="30" t="s">
        <v>13</v>
      </c>
      <c r="AH71" s="30" t="s">
        <v>12</v>
      </c>
      <c r="AI71" s="30" t="s">
        <v>14</v>
      </c>
      <c r="AM71" s="30" t="s">
        <v>16</v>
      </c>
    </row>
    <row r="73" spans="27:40" ht="12" hidden="1">
      <c r="AA73" s="30" t="s">
        <v>19</v>
      </c>
      <c r="AB73" s="30" t="s">
        <v>20</v>
      </c>
      <c r="AC73" s="30" t="s">
        <v>21</v>
      </c>
      <c r="AE73" s="30" t="s">
        <v>19</v>
      </c>
      <c r="AF73" s="30" t="s">
        <v>20</v>
      </c>
      <c r="AG73" s="30" t="s">
        <v>21</v>
      </c>
      <c r="AH73" s="30" t="s">
        <v>21</v>
      </c>
      <c r="AI73" s="30" t="s">
        <v>21</v>
      </c>
      <c r="AL73" s="30" t="s">
        <v>19</v>
      </c>
      <c r="AM73" s="30" t="s">
        <v>20</v>
      </c>
      <c r="AN73" s="30" t="s">
        <v>21</v>
      </c>
    </row>
    <row r="75" spans="27:40" ht="12" hidden="1">
      <c r="AA75" s="30">
        <v>1984</v>
      </c>
      <c r="AB75" s="36">
        <v>1.2339</v>
      </c>
      <c r="AC75" s="37">
        <v>0.21</v>
      </c>
      <c r="AE75" s="30">
        <v>1984</v>
      </c>
      <c r="AF75" s="36">
        <v>1.0807</v>
      </c>
      <c r="AG75" s="37">
        <v>0.19</v>
      </c>
      <c r="AH75" s="37">
        <v>0.21</v>
      </c>
      <c r="AI75" s="37">
        <v>0.19</v>
      </c>
      <c r="AL75" s="30" t="s">
        <v>54</v>
      </c>
      <c r="AM75" s="30">
        <v>1.0318</v>
      </c>
      <c r="AN75" s="30">
        <v>0.12</v>
      </c>
    </row>
    <row r="76" spans="27:40" ht="12" hidden="1">
      <c r="AA76" s="30">
        <v>1985</v>
      </c>
      <c r="AB76" s="36">
        <v>1.2159</v>
      </c>
      <c r="AC76" s="37">
        <v>0.24</v>
      </c>
      <c r="AE76" s="30">
        <v>1985</v>
      </c>
      <c r="AF76" s="36">
        <v>1.0807</v>
      </c>
      <c r="AG76" s="37">
        <v>0.19</v>
      </c>
      <c r="AH76" s="37">
        <v>0.24</v>
      </c>
      <c r="AI76" s="37">
        <v>0.2</v>
      </c>
      <c r="AL76" s="30" t="s">
        <v>55</v>
      </c>
      <c r="AM76" s="30">
        <v>1.0194</v>
      </c>
      <c r="AN76" s="30">
        <v>0.33</v>
      </c>
    </row>
    <row r="77" spans="27:40" ht="12" hidden="1">
      <c r="AA77" s="30">
        <v>1986</v>
      </c>
      <c r="AB77" s="36">
        <v>1.2044</v>
      </c>
      <c r="AC77" s="37">
        <v>0.3</v>
      </c>
      <c r="AE77" s="30">
        <v>1986</v>
      </c>
      <c r="AF77" s="36">
        <v>1.0807</v>
      </c>
      <c r="AG77" s="37">
        <v>0.19</v>
      </c>
      <c r="AH77" s="37">
        <v>0.3</v>
      </c>
      <c r="AI77" s="37">
        <v>0.22</v>
      </c>
      <c r="AL77" s="30" t="s">
        <v>56</v>
      </c>
      <c r="AM77" s="36">
        <v>1</v>
      </c>
      <c r="AN77" s="30">
        <v>0.54</v>
      </c>
    </row>
    <row r="78" spans="27:35" ht="12" hidden="1">
      <c r="AA78" s="30">
        <v>1987</v>
      </c>
      <c r="AB78" s="36">
        <v>1.1873</v>
      </c>
      <c r="AC78" s="37">
        <v>0.39</v>
      </c>
      <c r="AE78" s="30">
        <v>1987</v>
      </c>
      <c r="AF78" s="36">
        <v>1.0807</v>
      </c>
      <c r="AG78" s="37">
        <v>0.19</v>
      </c>
      <c r="AH78" s="37">
        <v>0.39</v>
      </c>
      <c r="AI78" s="37">
        <v>0.26</v>
      </c>
    </row>
    <row r="79" spans="27:35" ht="12" hidden="1">
      <c r="AA79" s="30">
        <v>1988</v>
      </c>
      <c r="AB79" s="36">
        <v>1.1386</v>
      </c>
      <c r="AC79" s="37">
        <v>0.49</v>
      </c>
      <c r="AE79" s="30">
        <v>1988</v>
      </c>
      <c r="AF79" s="36">
        <v>1.0807</v>
      </c>
      <c r="AG79" s="37">
        <v>0.19</v>
      </c>
      <c r="AH79" s="37">
        <v>0.49</v>
      </c>
      <c r="AI79" s="37">
        <v>0.33</v>
      </c>
    </row>
    <row r="80" spans="27:35" ht="12" hidden="1">
      <c r="AA80" s="30">
        <v>1989</v>
      </c>
      <c r="AB80" s="36">
        <v>1.0807</v>
      </c>
      <c r="AC80" s="37">
        <v>0.58</v>
      </c>
      <c r="AE80" s="30">
        <v>1989</v>
      </c>
      <c r="AF80" s="36">
        <v>1.0807</v>
      </c>
      <c r="AG80" s="37">
        <v>0.19</v>
      </c>
      <c r="AH80" s="37">
        <v>0.58</v>
      </c>
      <c r="AI80" s="37">
        <v>0.43</v>
      </c>
    </row>
    <row r="81" spans="27:35" ht="12" hidden="1">
      <c r="AA81" s="30">
        <v>1990</v>
      </c>
      <c r="AB81" s="36">
        <v>1.0525</v>
      </c>
      <c r="AC81" s="37">
        <v>0.67</v>
      </c>
      <c r="AE81" s="30">
        <v>1990</v>
      </c>
      <c r="AF81" s="36">
        <v>1.0525</v>
      </c>
      <c r="AG81" s="37">
        <v>0.34</v>
      </c>
      <c r="AH81" s="37">
        <v>0.67</v>
      </c>
      <c r="AI81" s="37">
        <v>0.54</v>
      </c>
    </row>
    <row r="82" spans="27:35" ht="12" hidden="1">
      <c r="AA82" s="30">
        <v>1991</v>
      </c>
      <c r="AB82" s="36">
        <v>1.0318</v>
      </c>
      <c r="AC82" s="37">
        <v>0.76</v>
      </c>
      <c r="AE82" s="30">
        <v>1991</v>
      </c>
      <c r="AF82" s="36">
        <v>1.0318</v>
      </c>
      <c r="AG82" s="37">
        <v>0.52</v>
      </c>
      <c r="AH82" s="37">
        <v>0.76</v>
      </c>
      <c r="AI82" s="37">
        <v>0.67</v>
      </c>
    </row>
    <row r="83" spans="27:35" ht="12" hidden="1">
      <c r="AA83" s="30">
        <v>1992</v>
      </c>
      <c r="AB83" s="36">
        <v>1.0194</v>
      </c>
      <c r="AC83" s="37">
        <v>0.84</v>
      </c>
      <c r="AE83" s="30">
        <v>1992</v>
      </c>
      <c r="AF83" s="36">
        <v>1.0194</v>
      </c>
      <c r="AG83" s="37">
        <v>0.69</v>
      </c>
      <c r="AH83" s="37">
        <v>0.84</v>
      </c>
      <c r="AI83" s="37">
        <v>0.79</v>
      </c>
    </row>
    <row r="84" spans="27:35" ht="12" hidden="1">
      <c r="AA84" s="30">
        <v>1993</v>
      </c>
      <c r="AB84" s="36">
        <v>1</v>
      </c>
      <c r="AC84" s="37">
        <v>0.96</v>
      </c>
      <c r="AE84" s="30">
        <v>1993</v>
      </c>
      <c r="AF84" s="36">
        <v>1</v>
      </c>
      <c r="AG84" s="37">
        <v>0.85</v>
      </c>
      <c r="AH84" s="37">
        <v>0.96</v>
      </c>
      <c r="AI84" s="37">
        <v>0.95</v>
      </c>
    </row>
    <row r="86" ht="12" hidden="1">
      <c r="AB86" s="30" t="s">
        <v>27</v>
      </c>
    </row>
    <row r="87" ht="12" hidden="1">
      <c r="AC87" s="30" t="s">
        <v>28</v>
      </c>
    </row>
    <row r="88" ht="12" hidden="1">
      <c r="AC88" s="30" t="s">
        <v>29</v>
      </c>
    </row>
    <row r="93" ht="12" hidden="1">
      <c r="AC93" s="30" t="s">
        <v>57</v>
      </c>
    </row>
    <row r="95" spans="27:39" ht="12" hidden="1">
      <c r="AA95" s="30" t="s">
        <v>5</v>
      </c>
      <c r="AE95" s="30" t="s">
        <v>6</v>
      </c>
      <c r="AG95" s="30" t="s">
        <v>7</v>
      </c>
      <c r="AM95" s="30" t="s">
        <v>8</v>
      </c>
    </row>
    <row r="96" spans="29:39" ht="12" hidden="1">
      <c r="AC96" s="30" t="s">
        <v>12</v>
      </c>
      <c r="AG96" s="30" t="s">
        <v>13</v>
      </c>
      <c r="AH96" s="30" t="s">
        <v>12</v>
      </c>
      <c r="AI96" s="30" t="s">
        <v>14</v>
      </c>
      <c r="AM96" s="30" t="s">
        <v>16</v>
      </c>
    </row>
    <row r="98" spans="27:40" ht="12" hidden="1">
      <c r="AA98" s="30" t="s">
        <v>19</v>
      </c>
      <c r="AB98" s="30" t="s">
        <v>20</v>
      </c>
      <c r="AC98" s="30" t="s">
        <v>21</v>
      </c>
      <c r="AE98" s="30" t="s">
        <v>19</v>
      </c>
      <c r="AF98" s="30" t="s">
        <v>20</v>
      </c>
      <c r="AG98" s="30" t="s">
        <v>21</v>
      </c>
      <c r="AH98" s="30" t="s">
        <v>21</v>
      </c>
      <c r="AI98" s="30" t="s">
        <v>21</v>
      </c>
      <c r="AL98" s="30" t="s">
        <v>19</v>
      </c>
      <c r="AM98" s="30" t="s">
        <v>20</v>
      </c>
      <c r="AN98" s="30" t="s">
        <v>21</v>
      </c>
    </row>
    <row r="100" spans="27:40" ht="12" hidden="1">
      <c r="AA100" s="30">
        <v>1985</v>
      </c>
      <c r="AB100" s="36">
        <v>1.2502</v>
      </c>
      <c r="AC100" s="37">
        <v>0.21</v>
      </c>
      <c r="AE100" s="30">
        <v>1985</v>
      </c>
      <c r="AF100" s="36">
        <v>1.2502</v>
      </c>
      <c r="AG100" s="37">
        <v>0.19</v>
      </c>
      <c r="AH100" s="37">
        <v>0.21</v>
      </c>
      <c r="AI100" s="37">
        <v>0.19</v>
      </c>
      <c r="AL100" s="30">
        <v>1992</v>
      </c>
      <c r="AM100" s="36">
        <v>1.0481</v>
      </c>
      <c r="AN100" s="30">
        <v>0.12</v>
      </c>
    </row>
    <row r="101" spans="27:40" ht="12" hidden="1">
      <c r="AA101" s="30">
        <v>1986</v>
      </c>
      <c r="AB101" s="36">
        <v>1.2384</v>
      </c>
      <c r="AC101" s="37">
        <v>0.24</v>
      </c>
      <c r="AE101" s="30">
        <v>1986</v>
      </c>
      <c r="AF101" s="36">
        <v>1.2384</v>
      </c>
      <c r="AG101" s="37">
        <v>0.19</v>
      </c>
      <c r="AH101" s="37">
        <v>0.24</v>
      </c>
      <c r="AI101" s="37">
        <v>0.2</v>
      </c>
      <c r="AL101" s="30">
        <v>1993</v>
      </c>
      <c r="AM101" s="36">
        <v>1.0282</v>
      </c>
      <c r="AN101" s="30">
        <v>0.33</v>
      </c>
    </row>
    <row r="102" spans="27:40" ht="12" hidden="1">
      <c r="AA102" s="30">
        <v>1987</v>
      </c>
      <c r="AB102" s="36">
        <v>1.2207</v>
      </c>
      <c r="AC102" s="37">
        <v>0.3</v>
      </c>
      <c r="AE102" s="30">
        <v>1987</v>
      </c>
      <c r="AF102" s="36">
        <v>1.2207</v>
      </c>
      <c r="AG102" s="37">
        <v>0.19</v>
      </c>
      <c r="AH102" s="37">
        <v>0.3</v>
      </c>
      <c r="AI102" s="37">
        <v>0.22</v>
      </c>
      <c r="AL102" s="30">
        <v>1994</v>
      </c>
      <c r="AM102" s="36">
        <v>1</v>
      </c>
      <c r="AN102" s="30">
        <v>0.54</v>
      </c>
    </row>
    <row r="103" spans="27:35" ht="12" hidden="1">
      <c r="AA103" s="30">
        <v>1988</v>
      </c>
      <c r="AB103" s="36">
        <v>1.1707</v>
      </c>
      <c r="AC103" s="37">
        <v>0.39</v>
      </c>
      <c r="AE103" s="30">
        <v>1988</v>
      </c>
      <c r="AF103" s="36">
        <v>1.1707</v>
      </c>
      <c r="AG103" s="37">
        <v>0.19</v>
      </c>
      <c r="AH103" s="37">
        <v>0.39</v>
      </c>
      <c r="AI103" s="37">
        <v>0.26</v>
      </c>
    </row>
    <row r="104" spans="27:35" ht="12" hidden="1">
      <c r="AA104" s="30">
        <v>1989</v>
      </c>
      <c r="AB104" s="36">
        <v>1.1111</v>
      </c>
      <c r="AC104" s="37">
        <v>0.49</v>
      </c>
      <c r="AE104" s="30">
        <v>1989</v>
      </c>
      <c r="AF104" s="36">
        <v>1.1111</v>
      </c>
      <c r="AG104" s="37">
        <v>0.19</v>
      </c>
      <c r="AH104" s="37">
        <v>0.49</v>
      </c>
      <c r="AI104" s="37">
        <v>0.33</v>
      </c>
    </row>
    <row r="105" spans="27:35" ht="12" hidden="1">
      <c r="AA105" s="30">
        <v>1990</v>
      </c>
      <c r="AB105" s="36">
        <v>1.0822</v>
      </c>
      <c r="AC105" s="37">
        <v>0.58</v>
      </c>
      <c r="AE105" s="30">
        <v>1990</v>
      </c>
      <c r="AF105" s="36">
        <v>1.0822</v>
      </c>
      <c r="AG105" s="37">
        <v>0.19</v>
      </c>
      <c r="AH105" s="37">
        <v>0.58</v>
      </c>
      <c r="AI105" s="37">
        <v>0.43</v>
      </c>
    </row>
    <row r="106" spans="27:35" ht="12" hidden="1">
      <c r="AA106" s="30">
        <v>1991</v>
      </c>
      <c r="AB106" s="36">
        <v>1.0609</v>
      </c>
      <c r="AC106" s="37">
        <v>0.67</v>
      </c>
      <c r="AE106" s="30">
        <v>1991</v>
      </c>
      <c r="AF106" s="36">
        <v>1.0609</v>
      </c>
      <c r="AG106" s="37">
        <v>0.34</v>
      </c>
      <c r="AH106" s="37">
        <v>0.67</v>
      </c>
      <c r="AI106" s="37">
        <v>0.54</v>
      </c>
    </row>
    <row r="107" spans="27:35" ht="12" hidden="1">
      <c r="AA107" s="30">
        <v>1992</v>
      </c>
      <c r="AB107" s="36">
        <v>1.0481</v>
      </c>
      <c r="AC107" s="37">
        <v>0.76</v>
      </c>
      <c r="AE107" s="30">
        <v>1992</v>
      </c>
      <c r="AF107" s="36">
        <v>1.0481</v>
      </c>
      <c r="AG107" s="37">
        <v>0.52</v>
      </c>
      <c r="AH107" s="37">
        <v>0.76</v>
      </c>
      <c r="AI107" s="37">
        <v>0.67</v>
      </c>
    </row>
    <row r="108" spans="27:35" ht="12" hidden="1">
      <c r="AA108" s="30">
        <v>1993</v>
      </c>
      <c r="AB108" s="36">
        <v>1.0282</v>
      </c>
      <c r="AC108" s="37">
        <v>0.84</v>
      </c>
      <c r="AE108" s="30">
        <v>1993</v>
      </c>
      <c r="AF108" s="36">
        <v>1.0282</v>
      </c>
      <c r="AG108" s="37">
        <v>0.69</v>
      </c>
      <c r="AH108" s="37">
        <v>0.84</v>
      </c>
      <c r="AI108" s="37">
        <v>0.79</v>
      </c>
    </row>
    <row r="109" spans="27:35" ht="12" hidden="1">
      <c r="AA109" s="30">
        <v>1994</v>
      </c>
      <c r="AB109" s="36">
        <v>1</v>
      </c>
      <c r="AC109" s="37">
        <v>0.96</v>
      </c>
      <c r="AE109" s="30">
        <v>1994</v>
      </c>
      <c r="AF109" s="36">
        <v>1</v>
      </c>
      <c r="AG109" s="37">
        <v>0.85</v>
      </c>
      <c r="AH109" s="37">
        <v>0.96</v>
      </c>
      <c r="AI109" s="37">
        <v>0.95</v>
      </c>
    </row>
    <row r="111" ht="12" hidden="1">
      <c r="AB111" s="30" t="s">
        <v>27</v>
      </c>
    </row>
    <row r="112" ht="12" hidden="1">
      <c r="AC112" s="30" t="s">
        <v>28</v>
      </c>
    </row>
    <row r="113" ht="12" hidden="1">
      <c r="AC113" s="30" t="s">
        <v>29</v>
      </c>
    </row>
    <row r="116" spans="27:40" ht="12.75" hidden="1">
      <c r="AA116" s="31"/>
      <c r="AB116" s="32" t="s">
        <v>58</v>
      </c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</row>
    <row r="118" spans="27:39" ht="12" hidden="1">
      <c r="AA118" s="30" t="s">
        <v>5</v>
      </c>
      <c r="AE118" s="30" t="s">
        <v>6</v>
      </c>
      <c r="AG118" s="30" t="s">
        <v>7</v>
      </c>
      <c r="AM118" s="30" t="s">
        <v>8</v>
      </c>
    </row>
    <row r="120" spans="29:39" ht="12" hidden="1">
      <c r="AC120" s="30" t="s">
        <v>12</v>
      </c>
      <c r="AG120" s="30" t="s">
        <v>13</v>
      </c>
      <c r="AH120" s="30" t="s">
        <v>12</v>
      </c>
      <c r="AI120" s="30" t="s">
        <v>14</v>
      </c>
      <c r="AJ120" s="33" t="s">
        <v>15</v>
      </c>
      <c r="AK120" s="33"/>
      <c r="AM120" s="30" t="s">
        <v>16</v>
      </c>
    </row>
    <row r="122" spans="27:40" ht="12" hidden="1">
      <c r="AA122" s="30" t="s">
        <v>19</v>
      </c>
      <c r="AB122" s="30" t="s">
        <v>20</v>
      </c>
      <c r="AC122" s="30" t="s">
        <v>21</v>
      </c>
      <c r="AE122" s="30" t="s">
        <v>19</v>
      </c>
      <c r="AF122" s="30" t="s">
        <v>20</v>
      </c>
      <c r="AG122" s="30" t="s">
        <v>21</v>
      </c>
      <c r="AH122" s="30" t="s">
        <v>21</v>
      </c>
      <c r="AI122" s="30" t="s">
        <v>21</v>
      </c>
      <c r="AJ122" s="30" t="s">
        <v>21</v>
      </c>
      <c r="AL122" s="30" t="s">
        <v>19</v>
      </c>
      <c r="AM122" s="30" t="s">
        <v>20</v>
      </c>
      <c r="AN122" s="30" t="s">
        <v>21</v>
      </c>
    </row>
    <row r="124" spans="27:40" ht="12" hidden="1">
      <c r="AA124" s="31">
        <v>1986</v>
      </c>
      <c r="AB124" s="42">
        <v>1.2829</v>
      </c>
      <c r="AC124" s="43">
        <v>0.21</v>
      </c>
      <c r="AD124" s="31"/>
      <c r="AE124" s="31">
        <v>1986</v>
      </c>
      <c r="AF124" s="42">
        <v>1.2829</v>
      </c>
      <c r="AG124" s="43">
        <v>0.19</v>
      </c>
      <c r="AH124" s="43">
        <v>0.21</v>
      </c>
      <c r="AI124" s="43">
        <v>0.19</v>
      </c>
      <c r="AJ124" s="44">
        <v>0.4</v>
      </c>
      <c r="AK124" s="44"/>
      <c r="AL124" s="31">
        <v>1993</v>
      </c>
      <c r="AM124" s="42">
        <v>1.0651</v>
      </c>
      <c r="AN124" s="31">
        <v>0.12</v>
      </c>
    </row>
    <row r="125" spans="27:40" ht="12" hidden="1">
      <c r="AA125" s="30">
        <f aca="true" t="shared" si="16" ref="AA125:AA133">AA124+1</f>
        <v>1987</v>
      </c>
      <c r="AB125" s="36">
        <v>1.2646</v>
      </c>
      <c r="AC125" s="37">
        <v>0.24</v>
      </c>
      <c r="AE125" s="30">
        <f aca="true" t="shared" si="17" ref="AE125:AE133">AE124+1</f>
        <v>1987</v>
      </c>
      <c r="AF125" s="36">
        <v>1.2646</v>
      </c>
      <c r="AG125" s="37">
        <v>0.19</v>
      </c>
      <c r="AH125" s="37">
        <v>0.24</v>
      </c>
      <c r="AI125" s="37">
        <v>0.2</v>
      </c>
      <c r="AJ125" s="38">
        <v>0.49</v>
      </c>
      <c r="AK125" s="38"/>
      <c r="AL125" s="30">
        <f>AL124+1</f>
        <v>1994</v>
      </c>
      <c r="AM125" s="36">
        <v>1.0359</v>
      </c>
      <c r="AN125" s="30">
        <v>0.33</v>
      </c>
    </row>
    <row r="126" spans="27:40" ht="12" hidden="1">
      <c r="AA126" s="31">
        <f t="shared" si="16"/>
        <v>1988</v>
      </c>
      <c r="AB126" s="42">
        <v>1.2127</v>
      </c>
      <c r="AC126" s="43">
        <v>0.3</v>
      </c>
      <c r="AD126" s="31"/>
      <c r="AE126" s="31">
        <f t="shared" si="17"/>
        <v>1988</v>
      </c>
      <c r="AF126" s="42">
        <v>1.2127</v>
      </c>
      <c r="AG126" s="43">
        <v>0.19</v>
      </c>
      <c r="AH126" s="43">
        <v>0.3</v>
      </c>
      <c r="AI126" s="43">
        <v>0.22</v>
      </c>
      <c r="AJ126" s="44">
        <v>0.55</v>
      </c>
      <c r="AK126" s="44"/>
      <c r="AL126" s="31">
        <f>AL125+1</f>
        <v>1995</v>
      </c>
      <c r="AM126" s="42">
        <v>1</v>
      </c>
      <c r="AN126" s="31">
        <v>0.54</v>
      </c>
    </row>
    <row r="127" spans="27:37" ht="12" hidden="1">
      <c r="AA127" s="30">
        <f t="shared" si="16"/>
        <v>1989</v>
      </c>
      <c r="AB127" s="36">
        <v>1.151</v>
      </c>
      <c r="AC127" s="37">
        <v>0.39</v>
      </c>
      <c r="AE127" s="30">
        <f t="shared" si="17"/>
        <v>1989</v>
      </c>
      <c r="AF127" s="36">
        <v>1.151</v>
      </c>
      <c r="AG127" s="37">
        <v>0.19</v>
      </c>
      <c r="AH127" s="37">
        <v>0.39</v>
      </c>
      <c r="AI127" s="37">
        <v>0.26</v>
      </c>
      <c r="AJ127" s="38">
        <v>0.62</v>
      </c>
      <c r="AK127" s="38"/>
    </row>
    <row r="128" spans="27:37" ht="12" hidden="1">
      <c r="AA128" s="31">
        <f t="shared" si="16"/>
        <v>1990</v>
      </c>
      <c r="AB128" s="42">
        <v>1.1211</v>
      </c>
      <c r="AC128" s="43">
        <v>0.49</v>
      </c>
      <c r="AD128" s="31"/>
      <c r="AE128" s="31">
        <f t="shared" si="17"/>
        <v>1990</v>
      </c>
      <c r="AF128" s="42">
        <v>1.1211</v>
      </c>
      <c r="AG128" s="43">
        <v>0.19</v>
      </c>
      <c r="AH128" s="43">
        <v>0.49</v>
      </c>
      <c r="AI128" s="43">
        <v>0.33</v>
      </c>
      <c r="AJ128" s="44">
        <v>0.68</v>
      </c>
      <c r="AK128" s="44"/>
    </row>
    <row r="129" spans="27:37" ht="12" hidden="1">
      <c r="AA129" s="30">
        <f t="shared" si="16"/>
        <v>1991</v>
      </c>
      <c r="AB129" s="36">
        <v>1.099</v>
      </c>
      <c r="AC129" s="37">
        <v>0.58</v>
      </c>
      <c r="AE129" s="30">
        <f t="shared" si="17"/>
        <v>1991</v>
      </c>
      <c r="AF129" s="36">
        <v>1.099</v>
      </c>
      <c r="AG129" s="37">
        <v>0.19</v>
      </c>
      <c r="AH129" s="37">
        <v>0.58</v>
      </c>
      <c r="AI129" s="37">
        <v>0.43</v>
      </c>
      <c r="AJ129" s="38">
        <v>0.73</v>
      </c>
      <c r="AK129" s="38"/>
    </row>
    <row r="130" spans="27:37" ht="12" hidden="1">
      <c r="AA130" s="31">
        <f t="shared" si="16"/>
        <v>1992</v>
      </c>
      <c r="AB130" s="42">
        <v>1.0858</v>
      </c>
      <c r="AC130" s="43">
        <v>0.67</v>
      </c>
      <c r="AD130" s="31"/>
      <c r="AE130" s="31">
        <f t="shared" si="17"/>
        <v>1992</v>
      </c>
      <c r="AF130" s="42">
        <v>1.0858</v>
      </c>
      <c r="AG130" s="43">
        <v>0.34</v>
      </c>
      <c r="AH130" s="43">
        <v>0.67</v>
      </c>
      <c r="AI130" s="43">
        <v>0.54</v>
      </c>
      <c r="AJ130" s="44">
        <v>0.79</v>
      </c>
      <c r="AK130" s="44"/>
    </row>
    <row r="131" spans="27:37" ht="12" hidden="1">
      <c r="AA131" s="30">
        <f t="shared" si="16"/>
        <v>1993</v>
      </c>
      <c r="AB131" s="36">
        <v>1.0651</v>
      </c>
      <c r="AC131" s="37">
        <v>0.76</v>
      </c>
      <c r="AE131" s="30">
        <f t="shared" si="17"/>
        <v>1993</v>
      </c>
      <c r="AF131" s="36">
        <v>1.0651</v>
      </c>
      <c r="AG131" s="37">
        <v>0.52</v>
      </c>
      <c r="AH131" s="37">
        <v>0.76</v>
      </c>
      <c r="AI131" s="37">
        <v>0.67</v>
      </c>
      <c r="AJ131" s="38">
        <v>0.85</v>
      </c>
      <c r="AK131" s="38"/>
    </row>
    <row r="132" spans="27:37" ht="12" hidden="1">
      <c r="AA132" s="31">
        <f t="shared" si="16"/>
        <v>1994</v>
      </c>
      <c r="AB132" s="42">
        <v>1.0359</v>
      </c>
      <c r="AC132" s="43">
        <v>0.84</v>
      </c>
      <c r="AD132" s="31"/>
      <c r="AE132" s="31">
        <f t="shared" si="17"/>
        <v>1994</v>
      </c>
      <c r="AF132" s="42">
        <v>1.0359</v>
      </c>
      <c r="AG132" s="43">
        <v>0.69</v>
      </c>
      <c r="AH132" s="43">
        <v>0.84</v>
      </c>
      <c r="AI132" s="43">
        <v>0.79</v>
      </c>
      <c r="AJ132" s="44">
        <v>0.9</v>
      </c>
      <c r="AK132" s="44"/>
    </row>
    <row r="133" spans="27:37" ht="12" hidden="1">
      <c r="AA133" s="30">
        <f t="shared" si="16"/>
        <v>1995</v>
      </c>
      <c r="AB133" s="39">
        <v>1</v>
      </c>
      <c r="AC133" s="30">
        <v>0.96</v>
      </c>
      <c r="AE133" s="30">
        <f t="shared" si="17"/>
        <v>1995</v>
      </c>
      <c r="AF133" s="39">
        <v>1</v>
      </c>
      <c r="AG133" s="30">
        <v>0.85</v>
      </c>
      <c r="AH133" s="30">
        <v>0.96</v>
      </c>
      <c r="AI133" s="30">
        <v>0.95</v>
      </c>
      <c r="AJ133" s="38">
        <v>0.97</v>
      </c>
      <c r="AK133" s="38"/>
    </row>
    <row r="135" ht="12" hidden="1">
      <c r="AB135" s="30" t="s">
        <v>27</v>
      </c>
    </row>
    <row r="136" ht="12" hidden="1">
      <c r="AC136" s="30" t="s">
        <v>28</v>
      </c>
    </row>
    <row r="137" ht="12" hidden="1">
      <c r="AC137" s="30" t="s">
        <v>29</v>
      </c>
    </row>
    <row r="142" spans="27:41" ht="12.75" hidden="1">
      <c r="AA142" s="31"/>
      <c r="AB142" s="31"/>
      <c r="AC142" s="31"/>
      <c r="AD142" s="32" t="s">
        <v>59</v>
      </c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</row>
    <row r="144" spans="28:40" ht="12.75" hidden="1">
      <c r="AB144" s="45" t="s">
        <v>5</v>
      </c>
      <c r="AF144" s="45" t="s">
        <v>6</v>
      </c>
      <c r="AH144" s="45" t="s">
        <v>7</v>
      </c>
      <c r="AN144" s="30" t="s">
        <v>8</v>
      </c>
    </row>
    <row r="146" spans="30:40" ht="12" hidden="1">
      <c r="AD146" s="30" t="s">
        <v>12</v>
      </c>
      <c r="AH146" s="30" t="s">
        <v>13</v>
      </c>
      <c r="AI146" s="30" t="s">
        <v>12</v>
      </c>
      <c r="AJ146" s="30" t="s">
        <v>14</v>
      </c>
      <c r="AL146" s="33" t="s">
        <v>15</v>
      </c>
      <c r="AN146" s="30" t="s">
        <v>16</v>
      </c>
    </row>
    <row r="148" spans="28:41" ht="12" hidden="1">
      <c r="AB148" s="30" t="s">
        <v>19</v>
      </c>
      <c r="AC148" s="30" t="s">
        <v>20</v>
      </c>
      <c r="AD148" s="30" t="s">
        <v>21</v>
      </c>
      <c r="AF148" s="30" t="s">
        <v>19</v>
      </c>
      <c r="AG148" s="30" t="s">
        <v>20</v>
      </c>
      <c r="AH148" s="30" t="s">
        <v>21</v>
      </c>
      <c r="AI148" s="30" t="s">
        <v>21</v>
      </c>
      <c r="AJ148" s="30" t="s">
        <v>21</v>
      </c>
      <c r="AL148" s="30" t="s">
        <v>21</v>
      </c>
      <c r="AM148" s="30" t="s">
        <v>19</v>
      </c>
      <c r="AN148" s="30" t="s">
        <v>20</v>
      </c>
      <c r="AO148" s="30" t="s">
        <v>21</v>
      </c>
    </row>
    <row r="149" spans="28:41" ht="12.75" hidden="1" thickTop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28:41" ht="12" hidden="1">
      <c r="AB150" s="31">
        <v>1987</v>
      </c>
      <c r="AC150" s="42">
        <v>1.2839</v>
      </c>
      <c r="AD150" s="43">
        <v>0.21</v>
      </c>
      <c r="AE150" s="31"/>
      <c r="AF150" s="31">
        <v>1987</v>
      </c>
      <c r="AG150" s="42">
        <v>1.2839</v>
      </c>
      <c r="AH150" s="43">
        <v>0.19</v>
      </c>
      <c r="AI150" s="43">
        <v>0.21</v>
      </c>
      <c r="AJ150" s="43">
        <v>0.19</v>
      </c>
      <c r="AK150" s="43"/>
      <c r="AL150" s="44">
        <v>0.4</v>
      </c>
      <c r="AM150" s="31">
        <v>1994</v>
      </c>
      <c r="AN150" s="42">
        <v>1.0518</v>
      </c>
      <c r="AO150" s="31">
        <v>0.12</v>
      </c>
    </row>
    <row r="151" spans="28:41" ht="12" hidden="1">
      <c r="AB151" s="30">
        <f aca="true" t="shared" si="18" ref="AB151:AB159">AB150+1</f>
        <v>1988</v>
      </c>
      <c r="AC151" s="36">
        <v>1.2313</v>
      </c>
      <c r="AD151" s="37">
        <v>0.24</v>
      </c>
      <c r="AF151" s="30">
        <f aca="true" t="shared" si="19" ref="AF151:AF159">AF150+1</f>
        <v>1988</v>
      </c>
      <c r="AG151" s="36">
        <v>1.2313</v>
      </c>
      <c r="AH151" s="37">
        <v>0.19</v>
      </c>
      <c r="AI151" s="37">
        <v>0.24</v>
      </c>
      <c r="AJ151" s="37">
        <v>0.2</v>
      </c>
      <c r="AK151" s="37"/>
      <c r="AL151" s="38">
        <v>0.49</v>
      </c>
      <c r="AM151" s="30">
        <f>AM150+1</f>
        <v>1995</v>
      </c>
      <c r="AN151" s="36">
        <v>1.0153</v>
      </c>
      <c r="AO151" s="30">
        <v>0.33</v>
      </c>
    </row>
    <row r="152" spans="28:41" ht="12" hidden="1">
      <c r="AB152" s="31">
        <f t="shared" si="18"/>
        <v>1989</v>
      </c>
      <c r="AC152" s="42">
        <v>1.1686</v>
      </c>
      <c r="AD152" s="43">
        <v>0.3</v>
      </c>
      <c r="AE152" s="31"/>
      <c r="AF152" s="31">
        <f t="shared" si="19"/>
        <v>1989</v>
      </c>
      <c r="AG152" s="42">
        <v>1.1686</v>
      </c>
      <c r="AH152" s="43">
        <v>0.19</v>
      </c>
      <c r="AI152" s="43">
        <v>0.3</v>
      </c>
      <c r="AJ152" s="43">
        <v>0.22</v>
      </c>
      <c r="AK152" s="43"/>
      <c r="AL152" s="44">
        <v>0.55</v>
      </c>
      <c r="AM152" s="31">
        <f>AM151+1</f>
        <v>1996</v>
      </c>
      <c r="AN152" s="42">
        <v>1</v>
      </c>
      <c r="AO152" s="31">
        <v>0.54</v>
      </c>
    </row>
    <row r="153" spans="28:38" ht="12" hidden="1">
      <c r="AB153" s="30">
        <f t="shared" si="18"/>
        <v>1990</v>
      </c>
      <c r="AC153" s="36">
        <v>1.1382</v>
      </c>
      <c r="AD153" s="37">
        <v>0.39</v>
      </c>
      <c r="AF153" s="30">
        <f t="shared" si="19"/>
        <v>1990</v>
      </c>
      <c r="AG153" s="36">
        <v>1.1382</v>
      </c>
      <c r="AH153" s="37">
        <v>0.19</v>
      </c>
      <c r="AI153" s="37">
        <v>0.39</v>
      </c>
      <c r="AJ153" s="37">
        <v>0.26</v>
      </c>
      <c r="AK153" s="37"/>
      <c r="AL153" s="38">
        <v>0.62</v>
      </c>
    </row>
    <row r="154" spans="28:38" ht="12" hidden="1">
      <c r="AB154" s="31">
        <f t="shared" si="18"/>
        <v>1991</v>
      </c>
      <c r="AC154" s="42">
        <v>1.1158</v>
      </c>
      <c r="AD154" s="43">
        <v>0.49</v>
      </c>
      <c r="AE154" s="31"/>
      <c r="AF154" s="31">
        <f t="shared" si="19"/>
        <v>1991</v>
      </c>
      <c r="AG154" s="42">
        <v>1.1158</v>
      </c>
      <c r="AH154" s="43">
        <v>0.19</v>
      </c>
      <c r="AI154" s="43">
        <v>0.49</v>
      </c>
      <c r="AJ154" s="43">
        <v>0.33</v>
      </c>
      <c r="AK154" s="43"/>
      <c r="AL154" s="44">
        <v>0.68</v>
      </c>
    </row>
    <row r="155" spans="28:38" ht="12" hidden="1">
      <c r="AB155" s="30">
        <f t="shared" si="18"/>
        <v>1992</v>
      </c>
      <c r="AC155" s="36">
        <v>1.1024</v>
      </c>
      <c r="AD155" s="37">
        <v>0.58</v>
      </c>
      <c r="AF155" s="30">
        <f t="shared" si="19"/>
        <v>1992</v>
      </c>
      <c r="AG155" s="36">
        <v>1.1024</v>
      </c>
      <c r="AH155" s="37">
        <v>0.19</v>
      </c>
      <c r="AI155" s="37">
        <v>0.58</v>
      </c>
      <c r="AJ155" s="37">
        <v>0.43</v>
      </c>
      <c r="AK155" s="37"/>
      <c r="AL155" s="38">
        <v>0.73</v>
      </c>
    </row>
    <row r="156" spans="28:38" ht="12" hidden="1">
      <c r="AB156" s="31">
        <f t="shared" si="18"/>
        <v>1993</v>
      </c>
      <c r="AC156" s="42">
        <v>1.0814</v>
      </c>
      <c r="AD156" s="43">
        <v>0.67</v>
      </c>
      <c r="AE156" s="31"/>
      <c r="AF156" s="31">
        <f t="shared" si="19"/>
        <v>1993</v>
      </c>
      <c r="AG156" s="42">
        <v>1.0814</v>
      </c>
      <c r="AH156" s="43">
        <v>0.34</v>
      </c>
      <c r="AI156" s="43">
        <v>0.67</v>
      </c>
      <c r="AJ156" s="43">
        <v>0.54</v>
      </c>
      <c r="AK156" s="43"/>
      <c r="AL156" s="44">
        <v>0.79</v>
      </c>
    </row>
    <row r="157" spans="28:38" ht="12" hidden="1">
      <c r="AB157" s="30">
        <f t="shared" si="18"/>
        <v>1994</v>
      </c>
      <c r="AC157" s="36">
        <v>1.0518</v>
      </c>
      <c r="AD157" s="37">
        <v>0.76</v>
      </c>
      <c r="AF157" s="30">
        <f t="shared" si="19"/>
        <v>1994</v>
      </c>
      <c r="AG157" s="36">
        <v>1.0518</v>
      </c>
      <c r="AH157" s="37">
        <v>0.52</v>
      </c>
      <c r="AI157" s="37">
        <v>0.76</v>
      </c>
      <c r="AJ157" s="37">
        <v>0.67</v>
      </c>
      <c r="AK157" s="37"/>
      <c r="AL157" s="38">
        <v>0.85</v>
      </c>
    </row>
    <row r="158" spans="28:38" ht="12" hidden="1">
      <c r="AB158" s="31">
        <f t="shared" si="18"/>
        <v>1995</v>
      </c>
      <c r="AC158" s="42">
        <v>1.0153</v>
      </c>
      <c r="AD158" s="43">
        <v>0.84</v>
      </c>
      <c r="AE158" s="31"/>
      <c r="AF158" s="31">
        <f t="shared" si="19"/>
        <v>1995</v>
      </c>
      <c r="AG158" s="42">
        <v>1.0153</v>
      </c>
      <c r="AH158" s="43">
        <v>0.69</v>
      </c>
      <c r="AI158" s="43">
        <v>0.84</v>
      </c>
      <c r="AJ158" s="43">
        <v>0.79</v>
      </c>
      <c r="AK158" s="43"/>
      <c r="AL158" s="44">
        <v>0.9</v>
      </c>
    </row>
    <row r="159" spans="28:38" ht="12" hidden="1">
      <c r="AB159" s="30">
        <f t="shared" si="18"/>
        <v>1996</v>
      </c>
      <c r="AC159" s="39">
        <v>1</v>
      </c>
      <c r="AD159" s="30">
        <v>0.96</v>
      </c>
      <c r="AF159" s="30">
        <f t="shared" si="19"/>
        <v>1996</v>
      </c>
      <c r="AG159" s="39">
        <v>1</v>
      </c>
      <c r="AH159" s="30">
        <v>0.85</v>
      </c>
      <c r="AI159" s="30">
        <v>0.96</v>
      </c>
      <c r="AJ159" s="30">
        <v>0.95</v>
      </c>
      <c r="AL159" s="38">
        <v>0.97</v>
      </c>
    </row>
    <row r="161" ht="12" hidden="1">
      <c r="AC161" s="30" t="s">
        <v>27</v>
      </c>
    </row>
    <row r="162" ht="12" hidden="1">
      <c r="AD162" s="30" t="s">
        <v>28</v>
      </c>
    </row>
    <row r="163" ht="12" hidden="1">
      <c r="AD163" s="30" t="s">
        <v>29</v>
      </c>
    </row>
  </sheetData>
  <sheetProtection password="C64F" sheet="1"/>
  <protectedRanges>
    <protectedRange sqref="G10:K21" name="Range1"/>
  </protectedRanges>
  <mergeCells count="22">
    <mergeCell ref="L24:P24"/>
    <mergeCell ref="A49:B49"/>
    <mergeCell ref="D49:F49"/>
    <mergeCell ref="H39:K39"/>
    <mergeCell ref="A39:D39"/>
    <mergeCell ref="A24:K24"/>
    <mergeCell ref="G20:K21"/>
    <mergeCell ref="B1:D1"/>
    <mergeCell ref="B3:D3"/>
    <mergeCell ref="F1:J1"/>
    <mergeCell ref="F2:J2"/>
    <mergeCell ref="F3:J3"/>
    <mergeCell ref="G11:K11"/>
    <mergeCell ref="G12:K13"/>
    <mergeCell ref="G14:K15"/>
    <mergeCell ref="F4:J4"/>
    <mergeCell ref="A4:B4"/>
    <mergeCell ref="G16:K17"/>
    <mergeCell ref="A9:D9"/>
    <mergeCell ref="B2:D2"/>
    <mergeCell ref="A5:B5"/>
    <mergeCell ref="A6:B6"/>
  </mergeCells>
  <printOptions/>
  <pageMargins left="0" right="0" top="0" bottom="0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Crawford, Jeremy</cp:lastModifiedBy>
  <cp:lastPrinted>2023-03-08T16:32:23Z</cp:lastPrinted>
  <dcterms:created xsi:type="dcterms:W3CDTF">1998-01-15T18:06:15Z</dcterms:created>
  <dcterms:modified xsi:type="dcterms:W3CDTF">2023-03-08T16:34:46Z</dcterms:modified>
  <cp:category/>
  <cp:version/>
  <cp:contentType/>
  <cp:contentStatus/>
</cp:coreProperties>
</file>